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28" windowHeight="9720" tabRatio="907" firstSheet="3" activeTab="5"/>
  </bookViews>
  <sheets>
    <sheet name="Profit and Loss - GAAP" sheetId="1" state="hidden" r:id="rId1"/>
    <sheet name="Profit and Loss - Non GAAP" sheetId="2" state="hidden" r:id="rId2"/>
    <sheet name="Working Days per Quarter" sheetId="3" state="hidden" r:id="rId3"/>
    <sheet name="Cover" sheetId="22" r:id="rId4"/>
    <sheet name="(1) Wtd Average Share Count" sheetId="16" r:id="rId5"/>
    <sheet name="(2) Non-GAAP OI Rec" sheetId="8" r:id="rId6"/>
    <sheet name="(3) Non-GAAP Financial Measures" sheetId="10" r:id="rId7"/>
    <sheet name="(4) Seg Non GAAP OI Rec" sheetId="11" r:id="rId8"/>
    <sheet name="(5) Historical Fin - Segments" sheetId="4" r:id="rId9"/>
    <sheet name="(6) Historical Fin - IS" sheetId="5" r:id="rId10"/>
    <sheet name="(7) Historical Fin - Non GAAP" sheetId="6" r:id="rId11"/>
    <sheet name="Non-GAAP Operating Inc Rec New" sheetId="7" state="hidden" r:id="rId12"/>
    <sheet name="Non-GAAP EPS Rec" sheetId="9" state="hidden" r:id="rId13"/>
    <sheet name="(8) Non GAAP OI QoverQ" sheetId="13" r:id="rId14"/>
    <sheet name="(9) New Format P&amp;L" sheetId="12" r:id="rId15"/>
    <sheet name="(10) Pro Forma Financial Info" sheetId="24" r:id="rId16"/>
  </sheets>
  <definedNames>
    <definedName name="_xlnm.Print_Area" localSheetId="4">'(1) Wtd Average Share Count'!$A$1:$G$27</definedName>
    <definedName name="_xlnm.Print_Area" localSheetId="15">'(10) Pro Forma Financial Info'!$B$1:$I$61</definedName>
    <definedName name="_xlnm.Print_Area" localSheetId="5">'(2) Non-GAAP OI Rec'!$A$1:$M$15</definedName>
    <definedName name="_xlnm.Print_Area" localSheetId="6">'(3) Non-GAAP Financial Measures'!$A$1:$M$33</definedName>
    <definedName name="_xlnm.Print_Area" localSheetId="7">'(4) Seg Non GAAP OI Rec'!$A$1:$H$24</definedName>
    <definedName name="_xlnm.Print_Area" localSheetId="8">'(5) Historical Fin - Segments'!$A$1:$H$31</definedName>
    <definedName name="_xlnm.Print_Area" localSheetId="9">'(6) Historical Fin - IS'!$C$1:$N$27</definedName>
    <definedName name="_xlnm.Print_Area" localSheetId="13">'(8) Non GAAP OI QoverQ'!$A$1:$I$59</definedName>
    <definedName name="_xlnm.Print_Area" localSheetId="14">'(9) New Format P&amp;L'!$B$1:$H$57</definedName>
    <definedName name="_xlnm.Print_Area" localSheetId="3">Cover!$E$7:$J$10</definedName>
    <definedName name="Z_F10C164C_3902_48FA_903E_F42B48CB88C6_.wvu.PrintArea" localSheetId="14" hidden="1">'(9) New Format P&amp;L'!$C$70:$H$70</definedName>
  </definedNames>
  <calcPr calcId="145621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I51" i="24" l="1"/>
  <c r="I36" i="24"/>
  <c r="I33" i="24"/>
  <c r="I22" i="24"/>
  <c r="I17" i="24"/>
  <c r="I14" i="24"/>
  <c r="I11" i="24"/>
  <c r="I56" i="24"/>
  <c r="I55" i="24"/>
  <c r="G49" i="24"/>
  <c r="I43" i="24"/>
  <c r="H43" i="24"/>
  <c r="I54" i="24" l="1"/>
  <c r="I57" i="24" s="1"/>
  <c r="I29" i="24" l="1"/>
  <c r="I7" i="24" l="1"/>
  <c r="I49" i="24" s="1"/>
  <c r="I52" i="24" s="1"/>
  <c r="I58" i="24" s="1"/>
  <c r="I26" i="24" l="1"/>
  <c r="H38" i="12" l="1"/>
  <c r="H51" i="12" l="1"/>
  <c r="H52" i="12"/>
  <c r="H50" i="12"/>
  <c r="H46" i="12"/>
  <c r="H41" i="12"/>
  <c r="G38" i="12"/>
  <c r="G40" i="12"/>
  <c r="F38" i="12"/>
  <c r="E38" i="12"/>
  <c r="H39" i="12"/>
  <c r="H37" i="12"/>
  <c r="H36" i="12"/>
  <c r="H26" i="12"/>
  <c r="H27" i="12"/>
  <c r="H25" i="12"/>
  <c r="H21" i="12"/>
  <c r="H12" i="12"/>
  <c r="H10" i="12"/>
  <c r="H11" i="12"/>
  <c r="H9" i="12"/>
  <c r="H8" i="12"/>
  <c r="G44" i="13"/>
  <c r="G46" i="13"/>
  <c r="N13" i="5"/>
  <c r="G20" i="11"/>
  <c r="G19" i="11"/>
  <c r="G18" i="11"/>
  <c r="G17" i="11"/>
  <c r="G21" i="11" s="1"/>
  <c r="G11" i="11"/>
  <c r="G10" i="11"/>
  <c r="G9" i="11"/>
  <c r="G8" i="11"/>
  <c r="G12" i="11" s="1"/>
  <c r="M22" i="10"/>
  <c r="F40" i="12" l="1"/>
  <c r="G55" i="24"/>
  <c r="F55" i="24"/>
  <c r="E55" i="24"/>
  <c r="G54" i="24"/>
  <c r="F54" i="24"/>
  <c r="E54" i="24"/>
  <c r="D54" i="24"/>
  <c r="G50" i="24"/>
  <c r="F50" i="24"/>
  <c r="E50" i="24"/>
  <c r="F49" i="24"/>
  <c r="E49" i="24"/>
  <c r="D49" i="24"/>
  <c r="G25" i="24" l="1"/>
  <c r="F25" i="24"/>
  <c r="E25" i="24"/>
  <c r="D25" i="24"/>
  <c r="D57" i="24" s="1"/>
  <c r="G20" i="24"/>
  <c r="G52" i="24" s="1"/>
  <c r="F20" i="24"/>
  <c r="E20" i="24"/>
  <c r="D20" i="24"/>
  <c r="H20" i="24" s="1"/>
  <c r="D52" i="24" l="1"/>
  <c r="D58" i="24" s="1"/>
  <c r="H39" i="24"/>
  <c r="D55" i="24"/>
  <c r="D50" i="24"/>
  <c r="G8" i="24"/>
  <c r="G51" i="24" s="1"/>
  <c r="H50" i="24" l="1"/>
  <c r="H55" i="24"/>
  <c r="H49" i="24"/>
  <c r="H34" i="24"/>
  <c r="H33" i="24"/>
  <c r="H44" i="24"/>
  <c r="H22" i="24"/>
  <c r="H24" i="24"/>
  <c r="H23" i="24"/>
  <c r="D26" i="24"/>
  <c r="H18" i="24"/>
  <c r="E12" i="24"/>
  <c r="E56" i="24" s="1"/>
  <c r="F12" i="24"/>
  <c r="F56" i="24" s="1"/>
  <c r="G12" i="24"/>
  <c r="G56" i="24" s="1"/>
  <c r="D12" i="24"/>
  <c r="D56" i="24" s="1"/>
  <c r="H11" i="24"/>
  <c r="H54" i="24" l="1"/>
  <c r="H12" i="24"/>
  <c r="H56" i="24"/>
  <c r="H25" i="24"/>
  <c r="H26" i="24" s="1"/>
  <c r="H19" i="24"/>
  <c r="H17" i="24"/>
  <c r="F8" i="24" l="1"/>
  <c r="D8" i="24"/>
  <c r="H29" i="24"/>
  <c r="F30" i="24"/>
  <c r="H7" i="24"/>
  <c r="H9" i="24"/>
  <c r="F51" i="24" l="1"/>
  <c r="E40" i="24"/>
  <c r="D40" i="24"/>
  <c r="H40" i="24" s="1"/>
  <c r="E30" i="24"/>
  <c r="D30" i="24"/>
  <c r="E8" i="24"/>
  <c r="E51" i="24" l="1"/>
  <c r="D51" i="24"/>
  <c r="H8" i="24"/>
  <c r="H30" i="24"/>
  <c r="G55" i="13"/>
  <c r="G54" i="13"/>
  <c r="G53" i="13"/>
  <c r="G52" i="13"/>
  <c r="H51" i="24" l="1"/>
  <c r="G56" i="13"/>
  <c r="D29" i="12"/>
  <c r="G57" i="24" l="1"/>
  <c r="F57" i="24"/>
  <c r="E57" i="24"/>
  <c r="F52" i="24"/>
  <c r="E52" i="24"/>
  <c r="H45" i="24"/>
  <c r="H41" i="24"/>
  <c r="G36" i="24"/>
  <c r="F36" i="24"/>
  <c r="E36" i="24"/>
  <c r="D36" i="24"/>
  <c r="H35" i="24"/>
  <c r="H31" i="24"/>
  <c r="H52" i="24" s="1"/>
  <c r="G26" i="24"/>
  <c r="F26" i="24"/>
  <c r="E26" i="24"/>
  <c r="G14" i="24"/>
  <c r="F14" i="24"/>
  <c r="E14" i="24"/>
  <c r="D14" i="24"/>
  <c r="H13" i="24"/>
  <c r="G54" i="12"/>
  <c r="F54" i="12"/>
  <c r="E54" i="12"/>
  <c r="D54" i="12"/>
  <c r="H53" i="12"/>
  <c r="H54" i="12" s="1"/>
  <c r="H43" i="12"/>
  <c r="F42" i="12"/>
  <c r="F44" i="12" s="1"/>
  <c r="E40" i="12"/>
  <c r="E42" i="12" s="1"/>
  <c r="D38" i="12"/>
  <c r="H35" i="12"/>
  <c r="H34" i="12"/>
  <c r="G29" i="12"/>
  <c r="F29" i="12"/>
  <c r="E29" i="12"/>
  <c r="H28" i="12"/>
  <c r="H29" i="12" s="1"/>
  <c r="H18" i="12"/>
  <c r="H14" i="12"/>
  <c r="G13" i="12"/>
  <c r="G15" i="12" s="1"/>
  <c r="F13" i="12"/>
  <c r="F15" i="12" s="1"/>
  <c r="F17" i="12" s="1"/>
  <c r="F19" i="12" s="1"/>
  <c r="E13" i="12"/>
  <c r="E15" i="12" s="1"/>
  <c r="E17" i="12" s="1"/>
  <c r="E19" i="12" s="1"/>
  <c r="D13" i="12"/>
  <c r="H7" i="12"/>
  <c r="G7" i="9"/>
  <c r="N17" i="6"/>
  <c r="N10" i="6"/>
  <c r="N13" i="6" s="1"/>
  <c r="N15" i="6" s="1"/>
  <c r="N22" i="5"/>
  <c r="N17" i="5"/>
  <c r="N19" i="5" s="1"/>
  <c r="F56" i="13"/>
  <c r="E56" i="13"/>
  <c r="D56" i="13"/>
  <c r="C56" i="13"/>
  <c r="F47" i="13"/>
  <c r="E47" i="13"/>
  <c r="D47" i="13"/>
  <c r="C47" i="13"/>
  <c r="G45" i="13"/>
  <c r="G43" i="13"/>
  <c r="F38" i="13"/>
  <c r="E38" i="13"/>
  <c r="D38" i="13"/>
  <c r="C38" i="13"/>
  <c r="G37" i="13"/>
  <c r="G36" i="13"/>
  <c r="G35" i="13"/>
  <c r="G34" i="13"/>
  <c r="E9" i="4" s="1"/>
  <c r="G29" i="13"/>
  <c r="F29" i="13"/>
  <c r="E29" i="13"/>
  <c r="D29" i="13"/>
  <c r="C29" i="13"/>
  <c r="H28" i="13"/>
  <c r="H27" i="13"/>
  <c r="F19" i="4" s="1"/>
  <c r="H26" i="13"/>
  <c r="H25" i="13"/>
  <c r="F9" i="4" s="1"/>
  <c r="G19" i="13"/>
  <c r="F19" i="13"/>
  <c r="E19" i="13"/>
  <c r="D19" i="13"/>
  <c r="C19" i="13"/>
  <c r="G18" i="13"/>
  <c r="F18" i="13"/>
  <c r="E18" i="13"/>
  <c r="D18" i="13"/>
  <c r="C18" i="13"/>
  <c r="G17" i="13"/>
  <c r="F17" i="13"/>
  <c r="E17" i="13"/>
  <c r="D17" i="13"/>
  <c r="C17" i="13"/>
  <c r="G16" i="13"/>
  <c r="F16" i="13"/>
  <c r="E16" i="13"/>
  <c r="D16" i="13"/>
  <c r="C16" i="13"/>
  <c r="F11" i="13"/>
  <c r="E11" i="13"/>
  <c r="D11" i="13"/>
  <c r="C11" i="13"/>
  <c r="G10" i="13"/>
  <c r="H24" i="4" s="1"/>
  <c r="G9" i="13"/>
  <c r="G8" i="13"/>
  <c r="H14" i="4" s="1"/>
  <c r="G7" i="13"/>
  <c r="F28" i="4"/>
  <c r="E28" i="4"/>
  <c r="D28" i="4"/>
  <c r="C28" i="4"/>
  <c r="H27" i="4"/>
  <c r="F27" i="4"/>
  <c r="E27" i="4"/>
  <c r="D27" i="4"/>
  <c r="C27" i="4"/>
  <c r="C24" i="4"/>
  <c r="H23" i="4"/>
  <c r="G23" i="4"/>
  <c r="G22" i="4"/>
  <c r="H19" i="4"/>
  <c r="C19" i="4"/>
  <c r="H18" i="4"/>
  <c r="G18" i="4"/>
  <c r="G17" i="4"/>
  <c r="C14" i="4"/>
  <c r="H13" i="4"/>
  <c r="G13" i="4"/>
  <c r="G12" i="4"/>
  <c r="C9" i="4"/>
  <c r="H8" i="4"/>
  <c r="G8" i="4"/>
  <c r="G7" i="4"/>
  <c r="F21" i="11"/>
  <c r="E21" i="11"/>
  <c r="D21" i="11"/>
  <c r="C21" i="11"/>
  <c r="F12" i="11"/>
  <c r="E12" i="11"/>
  <c r="D12" i="11"/>
  <c r="C12" i="11"/>
  <c r="M24" i="10"/>
  <c r="M26" i="10"/>
  <c r="J22" i="10"/>
  <c r="I22" i="10"/>
  <c r="H22" i="10"/>
  <c r="F22" i="10"/>
  <c r="E22" i="10"/>
  <c r="D22" i="10"/>
  <c r="C22" i="10"/>
  <c r="G21" i="10"/>
  <c r="G20" i="10"/>
  <c r="G19" i="10"/>
  <c r="G18" i="10"/>
  <c r="G17" i="10"/>
  <c r="G16" i="10"/>
  <c r="G15" i="10"/>
  <c r="G12" i="10"/>
  <c r="G11" i="10"/>
  <c r="G10" i="10"/>
  <c r="M9" i="10"/>
  <c r="M13" i="10" s="1"/>
  <c r="J9" i="10"/>
  <c r="J13" i="10" s="1"/>
  <c r="I9" i="10"/>
  <c r="I13" i="10" s="1"/>
  <c r="H9" i="10"/>
  <c r="H13" i="10" s="1"/>
  <c r="F9" i="10"/>
  <c r="F13" i="10" s="1"/>
  <c r="E9" i="10"/>
  <c r="E13" i="10" s="1"/>
  <c r="D9" i="10"/>
  <c r="D13" i="10" s="1"/>
  <c r="C9" i="10"/>
  <c r="C13" i="10" s="1"/>
  <c r="G8" i="10"/>
  <c r="G7" i="10"/>
  <c r="G6" i="10"/>
  <c r="M11" i="8"/>
  <c r="G8" i="8"/>
  <c r="G23" i="16"/>
  <c r="G19" i="16"/>
  <c r="E19" i="16"/>
  <c r="G15" i="16"/>
  <c r="C13" i="16"/>
  <c r="D13" i="16" s="1"/>
  <c r="G11" i="16"/>
  <c r="D8" i="2"/>
  <c r="C8" i="2"/>
  <c r="C11" i="1"/>
  <c r="E10" i="1"/>
  <c r="E4" i="1"/>
  <c r="D15" i="12" l="1"/>
  <c r="H15" i="12" s="1"/>
  <c r="H13" i="12"/>
  <c r="E44" i="12"/>
  <c r="H14" i="24"/>
  <c r="H57" i="24"/>
  <c r="G20" i="13"/>
  <c r="C29" i="4"/>
  <c r="G11" i="13"/>
  <c r="H16" i="13"/>
  <c r="G27" i="4"/>
  <c r="F20" i="13"/>
  <c r="H19" i="13"/>
  <c r="H9" i="4"/>
  <c r="H29" i="4" s="1"/>
  <c r="D20" i="13"/>
  <c r="G38" i="13"/>
  <c r="G22" i="10"/>
  <c r="H28" i="4"/>
  <c r="E20" i="13"/>
  <c r="H18" i="13"/>
  <c r="F29" i="4"/>
  <c r="H29" i="13"/>
  <c r="E29" i="4"/>
  <c r="G19" i="4"/>
  <c r="G47" i="13"/>
  <c r="G24" i="4"/>
  <c r="G14" i="4"/>
  <c r="D29" i="4"/>
  <c r="H17" i="13"/>
  <c r="G28" i="4"/>
  <c r="G13" i="10"/>
  <c r="D15" i="16"/>
  <c r="E13" i="16"/>
  <c r="E15" i="16" s="1"/>
  <c r="C15" i="16"/>
  <c r="G9" i="10"/>
  <c r="G9" i="4"/>
  <c r="C20" i="13"/>
  <c r="H36" i="24"/>
  <c r="E58" i="24"/>
  <c r="F58" i="24"/>
  <c r="G58" i="24"/>
  <c r="D17" i="12"/>
  <c r="G16" i="12"/>
  <c r="H16" i="12" s="1"/>
  <c r="D40" i="12"/>
  <c r="D42" i="12" s="1"/>
  <c r="D19" i="12" l="1"/>
  <c r="H40" i="12"/>
  <c r="H42" i="12"/>
  <c r="H44" i="12" s="1"/>
  <c r="H20" i="13"/>
  <c r="H58" i="24"/>
  <c r="G29" i="4"/>
  <c r="G17" i="12"/>
  <c r="G19" i="12" s="1"/>
  <c r="D44" i="12"/>
  <c r="G42" i="12"/>
  <c r="G44" i="12" s="1"/>
  <c r="H17" i="12" l="1"/>
  <c r="H19" i="12" s="1"/>
</calcChain>
</file>

<file path=xl/sharedStrings.xml><?xml version="1.0" encoding="utf-8"?>
<sst xmlns="http://schemas.openxmlformats.org/spreadsheetml/2006/main" count="468" uniqueCount="208">
  <si>
    <t>Asset impairment charges</t>
  </si>
  <si>
    <t>Revenues</t>
  </si>
  <si>
    <t>Cost of revenues</t>
  </si>
  <si>
    <t>Selling, general and administrative expenses</t>
  </si>
  <si>
    <t>Restructuring expenses</t>
  </si>
  <si>
    <t>Income from continuing operations</t>
  </si>
  <si>
    <t>Diluted EPS from continuing operations</t>
  </si>
  <si>
    <t>1QFY16</t>
  </si>
  <si>
    <t>1QCY15</t>
  </si>
  <si>
    <t>Percentage Change</t>
  </si>
  <si>
    <t xml:space="preserve">          </t>
  </si>
  <si>
    <t xml:space="preserve">Operating income  </t>
  </si>
  <si>
    <t xml:space="preserve">Operating income margin </t>
  </si>
  <si>
    <t>Interest expense, net</t>
  </si>
  <si>
    <t>Income from continuing operations before income taxes</t>
  </si>
  <si>
    <t>Income tax expense</t>
  </si>
  <si>
    <t>Non-GAAP operating income margin</t>
  </si>
  <si>
    <t>Non-GAAP diluted EPS from continuing operations</t>
  </si>
  <si>
    <t>Q1</t>
  </si>
  <si>
    <t>Q2</t>
  </si>
  <si>
    <t>Q3</t>
  </si>
  <si>
    <t>Q4</t>
  </si>
  <si>
    <t>Year Total</t>
  </si>
  <si>
    <t>FY16</t>
  </si>
  <si>
    <t>CY15</t>
  </si>
  <si>
    <t>(in millions)</t>
  </si>
  <si>
    <t>GAAP operating income from continuing operations</t>
  </si>
  <si>
    <t>Non-GAAP operating income from continuing operations</t>
  </si>
  <si>
    <t>GAAP income from continuing operations</t>
  </si>
  <si>
    <t>Amortization of acquired intangible assets</t>
  </si>
  <si>
    <t>Adjusted EBITDA</t>
  </si>
  <si>
    <t>Diluted shares (for computing non-GAAP EPS)</t>
  </si>
  <si>
    <t>Depreciation expense</t>
  </si>
  <si>
    <t>Increase / (Decrease)</t>
  </si>
  <si>
    <t>Total adjustments from non-GAAP income from continuing operations</t>
  </si>
  <si>
    <t>Non-GAAP income from continuing operations</t>
  </si>
  <si>
    <r>
      <t>(in millions, except for per share amounts)</t>
    </r>
    <r>
      <rPr>
        <sz val="10.5"/>
        <rFont val="Arial"/>
        <family val="2"/>
      </rPr>
      <t xml:space="preserve"> </t>
    </r>
  </si>
  <si>
    <r>
      <t>(in millions, except for per share amounts)</t>
    </r>
    <r>
      <rPr>
        <sz val="9"/>
        <rFont val="Arial"/>
        <family val="2"/>
      </rPr>
      <t xml:space="preserve"> </t>
    </r>
  </si>
  <si>
    <t>Non-GAAP income from continuing operations before income taxes</t>
  </si>
  <si>
    <t>Income tax expense adjusted to reflect non-GAAP adjustments</t>
  </si>
  <si>
    <r>
      <t>1QCY15</t>
    </r>
    <r>
      <rPr>
        <b/>
        <vertAlign val="superscript"/>
        <sz val="16"/>
        <color rgb="FF850F89"/>
        <rFont val="Arial"/>
        <family val="2"/>
      </rPr>
      <t>1</t>
    </r>
  </si>
  <si>
    <r>
      <t>Selling, general and administrative expenses</t>
    </r>
    <r>
      <rPr>
        <vertAlign val="superscript"/>
        <sz val="14"/>
        <rFont val="Arial"/>
        <family val="2"/>
      </rPr>
      <t>2</t>
    </r>
  </si>
  <si>
    <t>2QCY15</t>
  </si>
  <si>
    <t>3QCY15</t>
  </si>
  <si>
    <t>4QCY15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</si>
  <si>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</si>
  <si>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</si>
  <si>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</si>
  <si>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r>
      <t>(in millions, except for per share amounts)</t>
    </r>
    <r>
      <rPr>
        <b/>
        <sz val="9"/>
        <color rgb="FF201747"/>
        <rFont val="Arial"/>
        <family val="2"/>
      </rPr>
      <t xml:space="preserve"> </t>
    </r>
  </si>
  <si>
    <t>Operating income from continuing operations</t>
  </si>
  <si>
    <t>Non-operating income (expense):</t>
  </si>
  <si>
    <t xml:space="preserve">   Other (expense) income, net</t>
  </si>
  <si>
    <t xml:space="preserve">                   -</t>
  </si>
  <si>
    <t>Diluted weighted average number of shares outstanding</t>
  </si>
  <si>
    <t xml:space="preserve">Non-GAAP income from continuing operations before income taxes </t>
  </si>
  <si>
    <r>
      <t>1QCY15</t>
    </r>
    <r>
      <rPr>
        <b/>
        <vertAlign val="superscript"/>
        <sz val="10"/>
        <color rgb="FF850F89"/>
        <rFont val="Arial"/>
        <family val="2"/>
      </rPr>
      <t>1</t>
    </r>
  </si>
  <si>
    <r>
      <t>2QCY15</t>
    </r>
    <r>
      <rPr>
        <b/>
        <vertAlign val="superscript"/>
        <sz val="10"/>
        <color rgb="FF850F89"/>
        <rFont val="Arial"/>
        <family val="2"/>
      </rPr>
      <t>1</t>
    </r>
  </si>
  <si>
    <r>
      <t>3QCY15</t>
    </r>
    <r>
      <rPr>
        <b/>
        <vertAlign val="superscript"/>
        <sz val="10"/>
        <color rgb="FF850F89"/>
        <rFont val="Arial"/>
        <family val="2"/>
      </rPr>
      <t>1</t>
    </r>
  </si>
  <si>
    <r>
      <t>4QCY15</t>
    </r>
    <r>
      <rPr>
        <b/>
        <vertAlign val="superscript"/>
        <sz val="10"/>
        <color rgb="FF850F89"/>
        <rFont val="Arial"/>
        <family val="2"/>
      </rPr>
      <t>1</t>
    </r>
  </si>
  <si>
    <r>
      <t>CY15</t>
    </r>
    <r>
      <rPr>
        <b/>
        <vertAlign val="superscript"/>
        <sz val="10"/>
        <color rgb="FF850F89"/>
        <rFont val="Arial"/>
        <family val="2"/>
      </rPr>
      <t>1</t>
    </r>
  </si>
  <si>
    <t xml:space="preserve">                 -</t>
  </si>
  <si>
    <t xml:space="preserve">                 - </t>
  </si>
  <si>
    <r>
      <t>2QCY15</t>
    </r>
    <r>
      <rPr>
        <b/>
        <vertAlign val="superscript"/>
        <sz val="16"/>
        <color rgb="FF850F89"/>
        <rFont val="Arial"/>
        <family val="2"/>
      </rPr>
      <t>1</t>
    </r>
  </si>
  <si>
    <r>
      <t>3QCY15</t>
    </r>
    <r>
      <rPr>
        <b/>
        <vertAlign val="superscript"/>
        <sz val="16"/>
        <color rgb="FF850F89"/>
        <rFont val="Arial"/>
        <family val="2"/>
      </rPr>
      <t>1</t>
    </r>
  </si>
  <si>
    <r>
      <t>4QCY15</t>
    </r>
    <r>
      <rPr>
        <b/>
        <vertAlign val="superscript"/>
        <sz val="16"/>
        <color rgb="FF850F89"/>
        <rFont val="Arial"/>
        <family val="2"/>
      </rPr>
      <t>1</t>
    </r>
  </si>
  <si>
    <r>
      <t>CY15</t>
    </r>
    <r>
      <rPr>
        <b/>
        <vertAlign val="superscript"/>
        <sz val="16"/>
        <color rgb="FF850F89"/>
        <rFont val="Arial"/>
        <family val="2"/>
      </rPr>
      <t>1</t>
    </r>
  </si>
  <si>
    <t>Gain on a real estate sale</t>
  </si>
  <si>
    <t>Acquisition and integration costs</t>
  </si>
  <si>
    <t>Total non-GAAP adjustments</t>
  </si>
  <si>
    <t>Diluted Shares (for computing Non-GAAP EPS)</t>
  </si>
  <si>
    <r>
      <t>1QCY15</t>
    </r>
    <r>
      <rPr>
        <b/>
        <vertAlign val="superscript"/>
        <sz val="11"/>
        <color rgb="FF850F89"/>
        <rFont val="Arial"/>
        <family val="2"/>
      </rPr>
      <t>1</t>
    </r>
  </si>
  <si>
    <r>
      <t>2QCY15</t>
    </r>
    <r>
      <rPr>
        <b/>
        <vertAlign val="superscript"/>
        <sz val="11"/>
        <color rgb="FF850F89"/>
        <rFont val="Arial"/>
        <family val="2"/>
      </rPr>
      <t>1</t>
    </r>
  </si>
  <si>
    <r>
      <t>3QCY15</t>
    </r>
    <r>
      <rPr>
        <b/>
        <vertAlign val="superscript"/>
        <sz val="11"/>
        <color rgb="FF850F89"/>
        <rFont val="Arial"/>
        <family val="2"/>
      </rPr>
      <t>1</t>
    </r>
  </si>
  <si>
    <r>
      <t>4QCY15</t>
    </r>
    <r>
      <rPr>
        <b/>
        <vertAlign val="superscript"/>
        <sz val="11"/>
        <color rgb="FF850F89"/>
        <rFont val="Arial"/>
        <family val="2"/>
      </rPr>
      <t>1</t>
    </r>
  </si>
  <si>
    <r>
      <t>CY15</t>
    </r>
    <r>
      <rPr>
        <b/>
        <vertAlign val="superscript"/>
        <sz val="11"/>
        <color rgb="FF850F89"/>
        <rFont val="Arial"/>
        <family val="2"/>
      </rPr>
      <t>1</t>
    </r>
  </si>
  <si>
    <r>
      <t>Adjustment to the income tax provision to reflect non-GAAP adjustments</t>
    </r>
    <r>
      <rPr>
        <vertAlign val="superscript"/>
        <sz val="10.5"/>
        <color rgb="FF201747"/>
        <rFont val="Arial"/>
        <family val="2"/>
      </rPr>
      <t>2</t>
    </r>
  </si>
  <si>
    <r>
      <t>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</si>
  <si>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Total adjustments from non-GAAP income from continuing operations, above</t>
    </r>
    <r>
      <rPr>
        <vertAlign val="superscript"/>
        <sz val="10.5"/>
        <color rgb="FF201747"/>
        <rFont val="Arial"/>
        <family val="2"/>
      </rPr>
      <t>3</t>
    </r>
  </si>
  <si>
    <r>
      <t>Non-GAAP diluted earnings per share from continuing operations</t>
    </r>
    <r>
      <rPr>
        <b/>
        <vertAlign val="superscript"/>
        <sz val="10.5"/>
        <color rgb="FF201747"/>
        <rFont val="Arial"/>
        <family val="2"/>
      </rPr>
      <t>3</t>
    </r>
  </si>
  <si>
    <r>
      <t>Non-GAAP operating income from continuing operations</t>
    </r>
    <r>
      <rPr>
        <vertAlign val="superscript"/>
        <sz val="14"/>
        <rFont val="Arial"/>
        <family val="2"/>
      </rPr>
      <t xml:space="preserve">2,3 </t>
    </r>
  </si>
  <si>
    <r>
      <t>(in millions, except for per share amounts)</t>
    </r>
    <r>
      <rPr>
        <b/>
        <sz val="8"/>
        <color rgb="FF201747"/>
        <rFont val="Arial"/>
        <family val="2"/>
      </rPr>
      <t xml:space="preserve"> </t>
    </r>
  </si>
  <si>
    <r>
      <t>1QCY15</t>
    </r>
    <r>
      <rPr>
        <b/>
        <vertAlign val="superscript"/>
        <sz val="12"/>
        <color rgb="FF850F89"/>
        <rFont val="Arial"/>
        <family val="2"/>
      </rPr>
      <t>1</t>
    </r>
  </si>
  <si>
    <r>
      <t>2QCY15</t>
    </r>
    <r>
      <rPr>
        <b/>
        <vertAlign val="superscript"/>
        <sz val="12"/>
        <color rgb="FF850F89"/>
        <rFont val="Arial"/>
        <family val="2"/>
      </rPr>
      <t>1</t>
    </r>
  </si>
  <si>
    <r>
      <t>3QCY15</t>
    </r>
    <r>
      <rPr>
        <b/>
        <vertAlign val="superscript"/>
        <sz val="12"/>
        <color rgb="FF850F89"/>
        <rFont val="Arial"/>
        <family val="2"/>
      </rPr>
      <t>1</t>
    </r>
  </si>
  <si>
    <r>
      <t>4QCY15</t>
    </r>
    <r>
      <rPr>
        <b/>
        <vertAlign val="superscript"/>
        <sz val="12"/>
        <color rgb="FF850F89"/>
        <rFont val="Arial"/>
        <family val="2"/>
      </rPr>
      <t>1</t>
    </r>
  </si>
  <si>
    <r>
      <t>CY15</t>
    </r>
    <r>
      <rPr>
        <b/>
        <vertAlign val="superscript"/>
        <sz val="12"/>
        <color rgb="FF850F89"/>
        <rFont val="Arial"/>
        <family val="2"/>
      </rPr>
      <t>1</t>
    </r>
  </si>
  <si>
    <r>
      <t>Income tax expense</t>
    </r>
    <r>
      <rPr>
        <vertAlign val="superscript"/>
        <sz val="14"/>
        <rFont val="Arial"/>
        <family val="2"/>
      </rPr>
      <t>5</t>
    </r>
  </si>
  <si>
    <t>2QFY16</t>
  </si>
  <si>
    <r>
      <t>Other (expense) income, net</t>
    </r>
    <r>
      <rPr>
        <vertAlign val="superscript"/>
        <sz val="14"/>
        <rFont val="Arial"/>
        <family val="2"/>
      </rPr>
      <t>4</t>
    </r>
  </si>
  <si>
    <t>Other (expense) income, net</t>
  </si>
  <si>
    <r>
      <t>1QFY16</t>
    </r>
    <r>
      <rPr>
        <b/>
        <vertAlign val="superscript"/>
        <sz val="10"/>
        <color rgb="FF850F89"/>
        <rFont val="Arial"/>
        <family val="2"/>
      </rPr>
      <t>1</t>
    </r>
  </si>
  <si>
    <r>
      <t>1QFY16</t>
    </r>
    <r>
      <rPr>
        <b/>
        <vertAlign val="superscript"/>
        <sz val="10"/>
        <color rgb="FF850F89"/>
        <rFont val="Arial"/>
        <family val="2"/>
      </rPr>
      <t>2</t>
    </r>
  </si>
  <si>
    <r>
      <t>Selling, general and administrative expenses</t>
    </r>
    <r>
      <rPr>
        <vertAlign val="superscript"/>
        <sz val="9"/>
        <color rgb="FF201747"/>
        <rFont val="Arial"/>
        <family val="2"/>
      </rPr>
      <t>3</t>
    </r>
  </si>
  <si>
    <r>
      <t>Other (expense) income, net</t>
    </r>
    <r>
      <rPr>
        <vertAlign val="superscript"/>
        <sz val="9"/>
        <color rgb="FF201747"/>
        <rFont val="Arial"/>
        <family val="2"/>
      </rPr>
      <t>5</t>
    </r>
  </si>
  <si>
    <r>
      <t>Income tax expense</t>
    </r>
    <r>
      <rPr>
        <vertAlign val="superscript"/>
        <sz val="9"/>
        <color rgb="FF201747"/>
        <rFont val="Arial"/>
        <family val="2"/>
      </rPr>
      <t>6</t>
    </r>
  </si>
  <si>
    <r>
      <t>1QFY16</t>
    </r>
    <r>
      <rPr>
        <b/>
        <vertAlign val="superscript"/>
        <sz val="12"/>
        <color rgb="FF850F89"/>
        <rFont val="Arial"/>
        <family val="2"/>
      </rPr>
      <t>2</t>
    </r>
  </si>
  <si>
    <t>Gain on sale of a business</t>
  </si>
  <si>
    <t>3QFY16</t>
  </si>
  <si>
    <t>Income tax (expense) benefit</t>
  </si>
  <si>
    <t>Quarter Ended September 30, 2016</t>
  </si>
  <si>
    <t>Operating income (loss)</t>
  </si>
  <si>
    <t>Amortization of intangibles</t>
  </si>
  <si>
    <t>Total</t>
  </si>
  <si>
    <t>As reported</t>
  </si>
  <si>
    <t>Non-GAAP results</t>
  </si>
  <si>
    <t>Revenue</t>
  </si>
  <si>
    <t>Diluted shares</t>
  </si>
  <si>
    <t>EBITDA</t>
  </si>
  <si>
    <t xml:space="preserve">   Interest expense, net</t>
  </si>
  <si>
    <t>Non-operating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</si>
  <si>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</si>
  <si>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</si>
  <si>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</si>
  <si>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</si>
  <si>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</si>
  <si>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r>
      <t>Non-GAAP income from continuing operations</t>
    </r>
    <r>
      <rPr>
        <b/>
        <vertAlign val="superscript"/>
        <sz val="9"/>
        <color rgb="FF201747"/>
        <rFont val="Arial"/>
        <family val="2"/>
      </rPr>
      <t>7</t>
    </r>
  </si>
  <si>
    <r>
      <t>Non-GAAP income from continuing operations</t>
    </r>
    <r>
      <rPr>
        <b/>
        <vertAlign val="superscript"/>
        <sz val="10"/>
        <color rgb="FF201747"/>
        <rFont val="Arial"/>
        <family val="2"/>
      </rPr>
      <t>3</t>
    </r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</si>
  <si>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4</t>
    </r>
  </si>
  <si>
    <t>Less: net income attributable to non-controlling interest, net of taxes</t>
  </si>
  <si>
    <t>Net income attributable to Leidos Holdings, Inc.</t>
  </si>
  <si>
    <r>
      <t>Non-GAAP operating income from continuing operations</t>
    </r>
    <r>
      <rPr>
        <b/>
        <vertAlign val="superscript"/>
        <sz val="9"/>
        <color rgb="FF201747"/>
        <rFont val="Arial"/>
        <family val="2"/>
      </rPr>
      <t>3, 4</t>
    </r>
  </si>
  <si>
    <t>Non-GAAP Operating income (loss)</t>
  </si>
  <si>
    <t>Non-GAAP Operating income</t>
  </si>
  <si>
    <t>Quarter Ended July 1, 2016</t>
  </si>
  <si>
    <t>Quarter Ended April 1, 2016</t>
  </si>
  <si>
    <t>Income from continuing operations, before income taxes</t>
  </si>
  <si>
    <t>Amortization expense</t>
  </si>
  <si>
    <t>Non-GAAP operating income</t>
  </si>
  <si>
    <r>
      <t>Non-GAAP diluted earnings per share from continuing operations attributable to Leidos Holdings, Inc.</t>
    </r>
    <r>
      <rPr>
        <b/>
        <vertAlign val="superscript"/>
        <sz val="9"/>
        <color rgb="FF201747"/>
        <rFont val="Arial"/>
        <family val="2"/>
      </rPr>
      <t>8</t>
    </r>
  </si>
  <si>
    <t>Non-GAAP diluted EPS from continuing operations attributable to Leidos Holdings, Inc.</t>
  </si>
  <si>
    <t>GAAP diluted EPS from continuing operations attributable to Leidos Holdings, Inc.</t>
  </si>
  <si>
    <t>Weighted Average Share Count Impact</t>
  </si>
  <si>
    <t>Income from continuing operations attributable to Leidos Holdings, Inc.</t>
  </si>
  <si>
    <t>Non-GAAP income from continuing operations attributable to Leidos Holdings, Inc.</t>
  </si>
  <si>
    <t>GAAP income from continuing operations attributable to Leidos Holdings, Inc.</t>
  </si>
  <si>
    <t>Non-GAAP Financial Measures  Reconciliation</t>
  </si>
  <si>
    <r>
      <t>1QFY16</t>
    </r>
    <r>
      <rPr>
        <b/>
        <vertAlign val="superscript"/>
        <sz val="11"/>
        <color rgb="FF850F89"/>
        <rFont val="Arial"/>
        <family val="2"/>
      </rPr>
      <t>1</t>
    </r>
  </si>
  <si>
    <t xml:space="preserve">(in millions, except for per share amounts) </t>
  </si>
  <si>
    <t>4QFY16</t>
  </si>
  <si>
    <t>Quarter Ended December 30, 2016</t>
  </si>
  <si>
    <t>Twelve Months Ended December 30, 2016</t>
  </si>
  <si>
    <t>Equity earnings of non-consolidated subsidiaries</t>
  </si>
  <si>
    <t>Quarter-to-Date - Diluted weighted average number of shares outstanding</t>
  </si>
  <si>
    <t>Quarter-to-Date GAAP Diluted EPS from continuing operations attributable to Leidos Holdings, Inc.</t>
  </si>
  <si>
    <t>Year-to-Date Cumulative GAAP Income from continuing operations attributable to Leidos Holdings, Inc.</t>
  </si>
  <si>
    <t>Year-to-Date - Diluted weighted average number of shares outstanding</t>
  </si>
  <si>
    <t>Year-to-Date GAAP Diluted EPS</t>
  </si>
  <si>
    <t>Quarter-to-Date Non-GAAP Diluted EPS from continuing operations attributable to Leidos Holdings, Inc.</t>
  </si>
  <si>
    <t>Year-to-Date Cumulative Non-GAAP Income from continuing operations attributable to Leidos Holdings, Inc.</t>
  </si>
  <si>
    <t>Year-to-Date Non-GAAP Diluted EPS from continuing operations attributable to Leidos Holdings, Inc.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</si>
  <si>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</si>
  <si>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</si>
  <si>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</si>
  <si>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</si>
  <si>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Quarter-to-Date GAAP Income from continuing operations attributable to Leidos Holdings, Inc.</t>
  </si>
  <si>
    <t>Quarter-to-Date Non-GAAP Income from continuing operations attributable to Leidos Holdings, Inc.</t>
  </si>
  <si>
    <t>1Q FY 17</t>
  </si>
  <si>
    <t>Provided: May 4, 2017</t>
  </si>
  <si>
    <t>1QFY17</t>
  </si>
  <si>
    <t>Quarter Ended March 31, 2017</t>
  </si>
  <si>
    <t>Civil</t>
  </si>
  <si>
    <t>Health</t>
  </si>
  <si>
    <t>Corporate</t>
  </si>
  <si>
    <t>Pro Forma Historical Financial Information ─ Segment Results</t>
  </si>
  <si>
    <t xml:space="preserve">Civil </t>
  </si>
  <si>
    <t>Income from continuing operations, before taxes</t>
  </si>
  <si>
    <t>Operating loss</t>
  </si>
  <si>
    <t>Note: Calculation uses an estimated statutory tax rate on non-GAAP tax deductible adjustments.</t>
  </si>
  <si>
    <t>Legacy Leidos</t>
  </si>
  <si>
    <t>Legacy IS&amp;GS</t>
  </si>
  <si>
    <t>Turnkey</t>
  </si>
  <si>
    <t>Defense Solutions</t>
  </si>
  <si>
    <t>Legacy Leidos (excluding Turnkey)</t>
  </si>
  <si>
    <t>Non-GAAP operating income (loss)</t>
  </si>
  <si>
    <t>(1)  Prior periods have been recast to reflect amortization of acquired intangible assets as a non-GAAP adjustment.</t>
  </si>
  <si>
    <t xml:space="preserve">(3)  Non-GAAP income from continuing operations includes $1 million of income related to a non-controlling interest for Q3 and Q4 FY16 and $2 million for FY16 and Q1 of FY17. </t>
  </si>
  <si>
    <t>(4)  Calculation uses an estimated statutory tax rate on non-GAAP tax deductible adjustments.</t>
  </si>
  <si>
    <t>(7)  Income from continuing operations includes $1 million of income related to a non-controlling interest for Q3 and Q4 FY16 and $2 million FY16 and Q1 FY17.</t>
  </si>
  <si>
    <t>(8)  Earnings per share are computed independently for each of the quarters presented and therefore may not sum to the total for the fiscal year.</t>
  </si>
  <si>
    <t xml:space="preserve">Income tax expense </t>
  </si>
  <si>
    <t xml:space="preserve">Diluted EPS from continuing operations attributable to Leidos Holdings, Inc. </t>
  </si>
  <si>
    <r>
      <t>Total Continuing Operations</t>
    </r>
    <r>
      <rPr>
        <sz val="10"/>
        <color rgb="FF201747"/>
        <rFont val="Arial"/>
        <family val="2"/>
      </rPr>
      <t> </t>
    </r>
  </si>
  <si>
    <t xml:space="preserve">Non-GAAP Operating income </t>
  </si>
  <si>
    <t>Pro forma revenues</t>
  </si>
  <si>
    <t>Pro forma non-GAAP operating income</t>
  </si>
  <si>
    <t>Pro forma non-GAAP operating income margin</t>
  </si>
  <si>
    <t xml:space="preserve">Pro forma revenues </t>
  </si>
  <si>
    <t xml:space="preserve">Pro forma non-GAAP operating income </t>
  </si>
  <si>
    <t xml:space="preserve">Pro forma non-GAAP operating income margin </t>
  </si>
  <si>
    <t>Legacy Leidos non-GAAP operating income</t>
  </si>
  <si>
    <t>Legacy IS&amp;S non-GAAP operating income</t>
  </si>
  <si>
    <t>Legacy Leidos non-GAAP operating income (excluding Turnkey)</t>
  </si>
  <si>
    <t>Legacy IS&amp;GS non-GAAP operating income</t>
  </si>
  <si>
    <t>*  Goodwill was allocated to the new segment structure on a preliminary basis and is subject to change once the purchase accounting for the IS&amp;GS Business is finalized.</t>
  </si>
  <si>
    <r>
      <t xml:space="preserve">(2)  Q1 FY16 has been recast to reflect the adoption of ASU 2016-09 </t>
    </r>
    <r>
      <rPr>
        <i/>
        <sz val="8"/>
        <color rgb="FF201747"/>
        <rFont val="Arial"/>
        <family val="2"/>
      </rPr>
      <t>Stock Compensation.</t>
    </r>
  </si>
  <si>
    <r>
      <t xml:space="preserve">(1)  Prior periods have been recast to reflect the adoption of ASU 2016-09 </t>
    </r>
    <r>
      <rPr>
        <i/>
        <sz val="8"/>
        <color rgb="FF201747"/>
        <rFont val="Arial"/>
        <family val="2"/>
      </rPr>
      <t>Stock Compensation.</t>
    </r>
  </si>
  <si>
    <r>
      <t xml:space="preserve">(2) Prior periods have been recast to reflect the adoption of ASU 2016-09 </t>
    </r>
    <r>
      <rPr>
        <i/>
        <sz val="8"/>
        <color rgb="FF201747"/>
        <rFont val="Arial"/>
        <family val="2"/>
      </rPr>
      <t>Stock Compensation.</t>
    </r>
  </si>
  <si>
    <t>*  See definition of non-GAAP operating income from continuing operations on slide 13 in the Investor Presentation.</t>
  </si>
  <si>
    <t>1Q FY17</t>
  </si>
  <si>
    <t xml:space="preserve">*  See slides 12 and 13 for definition &amp; reconciliation of Non-GAAP Financial Measures in the Investor Presentation.
</t>
  </si>
  <si>
    <t>(2)  Income from continuing operations includes $1 million of income related to a non-controlling interest for Q3 and Q4 FY16 and $2 million FY16 and Q1 FY17.</t>
  </si>
  <si>
    <t>(3)  Earnings per share are computed independently for each of the quarters presented and therefore may not sum to the total for the fiscal year.</t>
  </si>
  <si>
    <r>
      <t>Income from continuing operations</t>
    </r>
    <r>
      <rPr>
        <b/>
        <vertAlign val="superscript"/>
        <sz val="10"/>
        <color rgb="FF201747"/>
        <rFont val="Arial"/>
        <family val="2"/>
      </rPr>
      <t>2</t>
    </r>
  </si>
  <si>
    <r>
      <t>Diluted earnings per share from continuing operations attributable to Leidos Holdings, Inc.</t>
    </r>
    <r>
      <rPr>
        <b/>
        <vertAlign val="superscript"/>
        <sz val="10"/>
        <color rgb="FF201747"/>
        <rFont val="Arial"/>
        <family val="2"/>
      </rPr>
      <t>3</t>
    </r>
  </si>
  <si>
    <t xml:space="preserve">(3)  Selling, general and administrative expenses excludes amortization of acquired intangible assets. See slide 15 for the Non-GAAP Financial Measures Reconciliation by quarter in the Investor Presentation. </t>
  </si>
  <si>
    <t>(4)  Non-GAAP operating income from continuing operations excludes the discrete items described in Note 3 and additionally excludes acquisition and integration costs, asset impairment charges and restructuring expenses. See slide 15 for the Non-GAAP Financial Measures Reconciliation by quarter in the Investor Presentation.</t>
  </si>
  <si>
    <t>(5)  Other (expense) income, net excludes a gain on a real estate sale. See slide 15 for the Non-GAAP Financial Measures Reconciliation by quarter in the Investor Presentation.</t>
  </si>
  <si>
    <t>(6)  Income tax expense is adjusted to reflect the non-GAAP adjustments. See slide 15 for the Non-GAAP Financial Measures Reconciliation by quarter in the Investor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</si>
</sst>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5"/>
      <color rgb="FF1F497D"/>
      <name val="Arial"/>
      <family val="2"/>
    </font>
    <font>
      <b/>
      <sz val="16"/>
      <color rgb="FF850F89"/>
      <name val="Arial"/>
      <family val="2"/>
    </font>
    <font>
      <b/>
      <sz val="20"/>
      <color rgb="FFFFFFFF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hadow/>
      <sz val="10.5"/>
      <name val="Arial"/>
      <family val="2"/>
    </font>
    <font>
      <sz val="10.5"/>
      <name val="Arial"/>
      <family val="2"/>
    </font>
    <font>
      <b/>
      <i/>
      <sz val="14"/>
      <name val="Arial"/>
      <family val="2"/>
    </font>
    <font>
      <vertAlign val="superscript"/>
      <sz val="14"/>
      <name val="Arial"/>
      <family val="2"/>
    </font>
    <font>
      <shadow/>
      <sz val="9"/>
      <name val="Arial"/>
      <family val="2"/>
    </font>
    <font>
      <sz val="9"/>
      <name val="Arial"/>
      <family val="2"/>
    </font>
    <font>
      <b/>
      <vertAlign val="superscript"/>
      <sz val="16"/>
      <color rgb="FF850F8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b/>
      <vertAlign val="superscript"/>
      <sz val="10"/>
      <color rgb="FF850F89"/>
      <name val="Arial"/>
      <family val="2"/>
    </font>
    <font>
      <b/>
      <sz val="11"/>
      <color rgb="FF850F89"/>
      <name val="Arial"/>
      <family val="2"/>
    </font>
    <font>
      <b/>
      <sz val="10.5"/>
      <color rgb="FF201747"/>
      <name val="Arial"/>
      <family val="2"/>
    </font>
    <font>
      <sz val="10.5"/>
      <color rgb="FF201747"/>
      <name val="Arial"/>
      <family val="2"/>
    </font>
    <font>
      <vertAlign val="superscript"/>
      <sz val="10.5"/>
      <color rgb="FF201747"/>
      <name val="Arial"/>
      <family val="2"/>
    </font>
    <font>
      <b/>
      <vertAlign val="superscript"/>
      <sz val="10.5"/>
      <color rgb="FF201747"/>
      <name val="Arial"/>
      <family val="2"/>
    </font>
    <font>
      <b/>
      <vertAlign val="superscript"/>
      <sz val="11"/>
      <color rgb="FF850F89"/>
      <name val="Arial"/>
      <family val="2"/>
    </font>
    <font>
      <shadow/>
      <sz val="8"/>
      <color rgb="FF201747"/>
      <name val="Arial"/>
      <family val="2"/>
    </font>
    <font>
      <b/>
      <sz val="8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hadow/>
      <sz val="11"/>
      <color rgb="FF201747"/>
      <name val="Arial"/>
      <family val="2"/>
    </font>
    <font>
      <b/>
      <shadow/>
      <sz val="11"/>
      <color rgb="FF201747"/>
      <name val="Arial"/>
      <family val="2"/>
    </font>
    <font>
      <sz val="1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sz val="11"/>
      <color theme="1"/>
      <name val="Arial"/>
      <family val="2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201747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i/>
      <sz val="8"/>
      <color rgb="FF20174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78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Fill="1"/>
    <xf numFmtId="0" fontId="5" fillId="5" borderId="8" xfId="0" applyFont="1" applyFill="1" applyBorder="1" applyAlignment="1">
      <alignment horizontal="center" vertical="center" wrapText="1" readingOrder="1"/>
    </xf>
    <xf numFmtId="0" fontId="5" fillId="5" borderId="9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wrapText="1"/>
    </xf>
    <xf numFmtId="0" fontId="0" fillId="7" borderId="0" xfId="0" applyFill="1"/>
    <xf numFmtId="166" fontId="8" fillId="2" borderId="0" xfId="0" applyNumberFormat="1" applyFont="1" applyFill="1" applyAlignment="1">
      <alignment horizontal="right" wrapText="1"/>
    </xf>
    <xf numFmtId="166" fontId="8" fillId="3" borderId="0" xfId="0" applyNumberFormat="1" applyFont="1" applyFill="1" applyAlignment="1">
      <alignment horizontal="right" wrapText="1"/>
    </xf>
    <xf numFmtId="0" fontId="8" fillId="4" borderId="6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1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wrapText="1"/>
    </xf>
    <xf numFmtId="0" fontId="0" fillId="8" borderId="0" xfId="0" applyFill="1" applyBorder="1"/>
    <xf numFmtId="0" fontId="4" fillId="8" borderId="3" xfId="0" applyFont="1" applyFill="1" applyBorder="1" applyAlignment="1">
      <alignment horizontal="center" wrapText="1" readingOrder="1"/>
    </xf>
    <xf numFmtId="0" fontId="0" fillId="8" borderId="0" xfId="0" applyFill="1" applyBorder="1" applyAlignment="1">
      <alignment horizontal="right"/>
    </xf>
    <xf numFmtId="0" fontId="2" fillId="8" borderId="0" xfId="0" applyFont="1" applyFill="1" applyAlignment="1">
      <alignment wrapText="1"/>
    </xf>
    <xf numFmtId="0" fontId="0" fillId="8" borderId="0" xfId="0" applyFill="1"/>
    <xf numFmtId="0" fontId="3" fillId="8" borderId="0" xfId="0" applyFont="1" applyFill="1" applyAlignment="1">
      <alignment horizontal="left" wrapText="1" readingOrder="1"/>
    </xf>
    <xf numFmtId="0" fontId="4" fillId="8" borderId="3" xfId="0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10" fillId="8" borderId="0" xfId="0" applyFont="1" applyFill="1" applyAlignment="1">
      <alignment horizontal="right" wrapText="1"/>
    </xf>
    <xf numFmtId="0" fontId="10" fillId="8" borderId="0" xfId="0" applyFont="1" applyFill="1" applyAlignment="1">
      <alignment horizontal="left" wrapText="1" readingOrder="1"/>
    </xf>
    <xf numFmtId="164" fontId="10" fillId="8" borderId="4" xfId="2" applyNumberFormat="1" applyFont="1" applyFill="1" applyBorder="1" applyAlignment="1">
      <alignment horizontal="right" wrapText="1" readingOrder="1"/>
    </xf>
    <xf numFmtId="164" fontId="10" fillId="8" borderId="5" xfId="2" applyNumberFormat="1" applyFont="1" applyFill="1" applyBorder="1" applyAlignment="1">
      <alignment horizontal="right" wrapText="1" readingOrder="1"/>
    </xf>
    <xf numFmtId="166" fontId="14" fillId="8" borderId="4" xfId="3" applyNumberFormat="1" applyFont="1" applyFill="1" applyBorder="1" applyAlignment="1">
      <alignment horizontal="right" wrapText="1" readingOrder="1"/>
    </xf>
    <xf numFmtId="0" fontId="8" fillId="3" borderId="0" xfId="0" applyFont="1" applyFill="1" applyAlignment="1">
      <alignment horizontal="left" wrapText="1" readingOrder="1"/>
    </xf>
    <xf numFmtId="165" fontId="8" fillId="3" borderId="6" xfId="1" applyNumberFormat="1" applyFont="1" applyFill="1" applyBorder="1" applyAlignment="1">
      <alignment horizontal="right" wrapText="1" readingOrder="1"/>
    </xf>
    <xf numFmtId="166" fontId="9" fillId="3" borderId="6" xfId="0" applyNumberFormat="1" applyFont="1" applyFill="1" applyBorder="1" applyAlignment="1">
      <alignment horizontal="right" wrapText="1" readingOrder="1"/>
    </xf>
    <xf numFmtId="0" fontId="8" fillId="8" borderId="0" xfId="0" applyFont="1" applyFill="1" applyAlignment="1">
      <alignment horizontal="left" wrapText="1" readingOrder="1"/>
    </xf>
    <xf numFmtId="165" fontId="8" fillId="8" borderId="0" xfId="1" applyNumberFormat="1" applyFont="1" applyFill="1" applyAlignment="1">
      <alignment horizontal="right" wrapText="1" readingOrder="1"/>
    </xf>
    <xf numFmtId="165" fontId="8" fillId="3" borderId="0" xfId="1" applyNumberFormat="1" applyFont="1" applyFill="1" applyAlignment="1">
      <alignment horizontal="right" wrapText="1" readingOrder="1"/>
    </xf>
    <xf numFmtId="165" fontId="10" fillId="8" borderId="4" xfId="1" applyNumberFormat="1" applyFont="1" applyFill="1" applyBorder="1" applyAlignment="1">
      <alignment horizontal="right" wrapText="1" readingOrder="1"/>
    </xf>
    <xf numFmtId="0" fontId="9" fillId="4" borderId="0" xfId="0" applyFont="1" applyFill="1" applyAlignment="1">
      <alignment horizontal="left" wrapText="1" readingOrder="1"/>
    </xf>
    <xf numFmtId="166" fontId="9" fillId="4" borderId="6" xfId="3" applyNumberFormat="1" applyFont="1" applyFill="1" applyBorder="1" applyAlignment="1">
      <alignment horizontal="right" wrapText="1" readingOrder="1"/>
    </xf>
    <xf numFmtId="0" fontId="8" fillId="4" borderId="0" xfId="0" applyFont="1" applyFill="1" applyAlignment="1">
      <alignment horizontal="left" wrapText="1" readingOrder="1"/>
    </xf>
    <xf numFmtId="165" fontId="8" fillId="4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44" fontId="10" fillId="4" borderId="6" xfId="2" applyFont="1" applyFill="1" applyBorder="1" applyAlignment="1">
      <alignment horizontal="right" wrapText="1" readingOrder="1"/>
    </xf>
    <xf numFmtId="166" fontId="14" fillId="2" borderId="5" xfId="3" applyNumberFormat="1" applyFont="1" applyFill="1" applyBorder="1" applyAlignment="1">
      <alignment horizontal="right" wrapText="1" readingOrder="1"/>
    </xf>
    <xf numFmtId="0" fontId="10" fillId="3" borderId="0" xfId="0" applyFont="1" applyFill="1" applyAlignment="1">
      <alignment horizontal="left" wrapText="1" readingOrder="1"/>
    </xf>
    <xf numFmtId="165" fontId="10" fillId="3" borderId="0" xfId="1" applyNumberFormat="1" applyFont="1" applyFill="1" applyAlignment="1">
      <alignment horizontal="right" wrapText="1" readingOrder="1"/>
    </xf>
    <xf numFmtId="166" fontId="14" fillId="3" borderId="0" xfId="3" applyNumberFormat="1" applyFont="1" applyFill="1" applyAlignment="1">
      <alignment horizontal="right" wrapText="1" readingOrder="1"/>
    </xf>
    <xf numFmtId="0" fontId="9" fillId="2" borderId="0" xfId="0" applyFont="1" applyFill="1" applyAlignment="1">
      <alignment horizontal="left" wrapText="1" readingOrder="1"/>
    </xf>
    <xf numFmtId="166" fontId="9" fillId="2" borderId="0" xfId="3" applyNumberFormat="1" applyFont="1" applyFill="1" applyAlignment="1">
      <alignment horizontal="right" wrapText="1" readingOrder="1"/>
    </xf>
    <xf numFmtId="165" fontId="8" fillId="8" borderId="4" xfId="1" applyNumberFormat="1" applyFont="1" applyFill="1" applyBorder="1" applyAlignment="1">
      <alignment horizontal="right" wrapText="1" readingOrder="1"/>
    </xf>
    <xf numFmtId="10" fontId="9" fillId="8" borderId="4" xfId="3" applyNumberFormat="1" applyFont="1" applyFill="1" applyBorder="1" applyAlignment="1">
      <alignment horizontal="right" wrapText="1" readingOrder="1"/>
    </xf>
    <xf numFmtId="165" fontId="8" fillId="4" borderId="6" xfId="1" applyNumberFormat="1" applyFont="1" applyFill="1" applyBorder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44" fontId="10" fillId="8" borderId="0" xfId="2" applyNumberFormat="1" applyFont="1" applyFill="1" applyAlignment="1">
      <alignment horizontal="right" wrapText="1" readingOrder="1"/>
    </xf>
    <xf numFmtId="0" fontId="11" fillId="6" borderId="7" xfId="0" applyFont="1" applyFill="1" applyBorder="1" applyAlignment="1">
      <alignment horizontal="left" vertical="center" wrapText="1" readingOrder="1"/>
    </xf>
    <xf numFmtId="0" fontId="11" fillId="6" borderId="8" xfId="1" applyNumberFormat="1" applyFont="1" applyFill="1" applyBorder="1" applyAlignment="1">
      <alignment horizontal="center" vertical="center" wrapText="1" readingOrder="1"/>
    </xf>
    <xf numFmtId="0" fontId="11" fillId="6" borderId="9" xfId="1" applyNumberFormat="1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left" vertical="center" wrapText="1" readingOrder="1"/>
    </xf>
    <xf numFmtId="0" fontId="11" fillId="2" borderId="8" xfId="1" applyNumberFormat="1" applyFont="1" applyFill="1" applyBorder="1" applyAlignment="1">
      <alignment horizontal="center" vertical="center" wrapText="1" readingOrder="1"/>
    </xf>
    <xf numFmtId="0" fontId="11" fillId="2" borderId="9" xfId="1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wrapText="1" readingOrder="1"/>
    </xf>
    <xf numFmtId="164" fontId="10" fillId="2" borderId="0" xfId="2" applyNumberFormat="1" applyFont="1" applyFill="1" applyBorder="1" applyAlignment="1">
      <alignment horizontal="right" wrapText="1" readingOrder="1"/>
    </xf>
    <xf numFmtId="0" fontId="8" fillId="3" borderId="0" xfId="0" applyFont="1" applyFill="1" applyBorder="1" applyAlignment="1">
      <alignment horizontal="left" wrapText="1" readingOrder="1"/>
    </xf>
    <xf numFmtId="165" fontId="8" fillId="3" borderId="0" xfId="1" applyNumberFormat="1" applyFont="1" applyFill="1" applyBorder="1" applyAlignment="1">
      <alignment horizontal="right" wrapText="1" readingOrder="1"/>
    </xf>
    <xf numFmtId="0" fontId="8" fillId="2" borderId="0" xfId="0" applyFont="1" applyFill="1" applyBorder="1" applyAlignment="1">
      <alignment horizontal="left" wrapText="1" readingOrder="1"/>
    </xf>
    <xf numFmtId="165" fontId="8" fillId="2" borderId="0" xfId="1" applyNumberFormat="1" applyFont="1" applyFill="1" applyBorder="1" applyAlignment="1">
      <alignment horizontal="right" wrapText="1" readingOrder="1"/>
    </xf>
    <xf numFmtId="0" fontId="8" fillId="4" borderId="0" xfId="0" applyFont="1" applyFill="1" applyBorder="1" applyAlignment="1">
      <alignment horizontal="left" wrapText="1" readingOrder="1"/>
    </xf>
    <xf numFmtId="165" fontId="8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Border="1" applyAlignment="1">
      <alignment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0" fontId="19" fillId="0" borderId="0" xfId="0" applyFont="1" applyAlignment="1">
      <alignment horizontal="left" wrapText="1" readingOrder="1"/>
    </xf>
    <xf numFmtId="0" fontId="20" fillId="2" borderId="1" xfId="0" applyFont="1" applyFill="1" applyBorder="1" applyAlignment="1">
      <alignment horizontal="center" wrapText="1" readingOrder="1"/>
    </xf>
    <xf numFmtId="0" fontId="20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4" fillId="0" borderId="0" xfId="0" applyFont="1" applyBorder="1" applyAlignment="1">
      <alignment horizontal="left" wrapText="1" readingOrder="1"/>
    </xf>
    <xf numFmtId="0" fontId="25" fillId="0" borderId="0" xfId="0" applyFont="1" applyBorder="1" applyAlignment="1">
      <alignment wrapText="1"/>
    </xf>
    <xf numFmtId="0" fontId="26" fillId="0" borderId="0" xfId="0" applyFont="1" applyAlignment="1">
      <alignment horizontal="left" wrapText="1" readingOrder="1"/>
    </xf>
    <xf numFmtId="0" fontId="27" fillId="2" borderId="1" xfId="0" applyFont="1" applyFill="1" applyBorder="1" applyAlignment="1">
      <alignment horizontal="center" wrapText="1" readingOrder="1"/>
    </xf>
    <xf numFmtId="0" fontId="27" fillId="0" borderId="1" xfId="0" applyFont="1" applyBorder="1" applyAlignment="1">
      <alignment horizontal="center" wrapText="1" readingOrder="1"/>
    </xf>
    <xf numFmtId="0" fontId="17" fillId="2" borderId="0" xfId="0" applyFont="1" applyFill="1" applyAlignment="1">
      <alignment wrapText="1"/>
    </xf>
    <xf numFmtId="0" fontId="26" fillId="2" borderId="0" xfId="0" applyFont="1" applyFill="1" applyAlignment="1">
      <alignment horizontal="left" wrapText="1" readingOrder="1"/>
    </xf>
    <xf numFmtId="164" fontId="26" fillId="2" borderId="0" xfId="2" applyNumberFormat="1" applyFont="1" applyFill="1" applyAlignment="1">
      <alignment horizontal="right" wrapText="1" readingOrder="1"/>
    </xf>
    <xf numFmtId="0" fontId="29" fillId="3" borderId="0" xfId="0" applyFont="1" applyFill="1" applyAlignment="1">
      <alignment horizontal="left" wrapText="1" readingOrder="1"/>
    </xf>
    <xf numFmtId="165" fontId="29" fillId="3" borderId="0" xfId="1" applyNumberFormat="1" applyFont="1" applyFill="1" applyAlignment="1">
      <alignment horizontal="right" wrapText="1" readingOrder="1"/>
    </xf>
    <xf numFmtId="165" fontId="26" fillId="3" borderId="0" xfId="1" applyNumberFormat="1" applyFont="1" applyFill="1" applyAlignment="1">
      <alignment horizontal="right" wrapText="1" readingOrder="1"/>
    </xf>
    <xf numFmtId="0" fontId="29" fillId="2" borderId="0" xfId="0" applyFont="1" applyFill="1" applyAlignment="1">
      <alignment horizontal="left" wrapText="1" readingOrder="1"/>
    </xf>
    <xf numFmtId="165" fontId="29" fillId="2" borderId="0" xfId="1" applyNumberFormat="1" applyFont="1" applyFill="1" applyAlignment="1">
      <alignment horizontal="right" wrapText="1" readingOrder="1"/>
    </xf>
    <xf numFmtId="165" fontId="26" fillId="2" borderId="0" xfId="1" applyNumberFormat="1" applyFont="1" applyFill="1" applyAlignment="1">
      <alignment horizontal="right" wrapText="1" readingOrder="1"/>
    </xf>
    <xf numFmtId="0" fontId="0" fillId="4" borderId="0" xfId="0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left" wrapText="1" readingOrder="1"/>
    </xf>
    <xf numFmtId="165" fontId="8" fillId="0" borderId="0" xfId="1" applyNumberFormat="1" applyFont="1" applyFill="1" applyBorder="1" applyAlignment="1">
      <alignment horizontal="right" wrapText="1" readingOrder="1"/>
    </xf>
    <xf numFmtId="0" fontId="9" fillId="0" borderId="0" xfId="0" applyFont="1" applyFill="1" applyBorder="1" applyAlignment="1">
      <alignment horizontal="left" wrapText="1" readingOrder="1"/>
    </xf>
    <xf numFmtId="166" fontId="9" fillId="0" borderId="0" xfId="3" applyNumberFormat="1" applyFont="1" applyFill="1" applyBorder="1" applyAlignment="1">
      <alignment horizontal="right" wrapText="1" readingOrder="1"/>
    </xf>
    <xf numFmtId="0" fontId="20" fillId="0" borderId="0" xfId="0" applyFont="1" applyAlignment="1">
      <alignment horizontal="left" wrapText="1" readingOrder="1"/>
    </xf>
    <xf numFmtId="0" fontId="33" fillId="2" borderId="1" xfId="0" applyFont="1" applyFill="1" applyBorder="1" applyAlignment="1">
      <alignment horizontal="center" wrapText="1" readingOrder="1"/>
    </xf>
    <xf numFmtId="0" fontId="33" fillId="0" borderId="1" xfId="0" applyFont="1" applyBorder="1" applyAlignment="1">
      <alignment horizontal="center" wrapText="1" readingOrder="1"/>
    </xf>
    <xf numFmtId="0" fontId="34" fillId="2" borderId="0" xfId="0" applyFont="1" applyFill="1" applyAlignment="1">
      <alignment horizontal="left" wrapText="1" readingOrder="1"/>
    </xf>
    <xf numFmtId="164" fontId="34" fillId="2" borderId="0" xfId="2" applyNumberFormat="1" applyFont="1" applyFill="1" applyAlignment="1">
      <alignment horizontal="right" wrapText="1" readingOrder="1"/>
    </xf>
    <xf numFmtId="0" fontId="35" fillId="3" borderId="0" xfId="0" applyFont="1" applyFill="1" applyAlignment="1">
      <alignment horizontal="left" wrapText="1" readingOrder="1"/>
    </xf>
    <xf numFmtId="165" fontId="35" fillId="3" borderId="0" xfId="1" applyNumberFormat="1" applyFont="1" applyFill="1" applyAlignment="1">
      <alignment horizontal="right" wrapText="1" readingOrder="1"/>
    </xf>
    <xf numFmtId="165" fontId="34" fillId="3" borderId="0" xfId="1" applyNumberFormat="1" applyFont="1" applyFill="1" applyAlignment="1">
      <alignment horizontal="right" wrapText="1" readingOrder="1"/>
    </xf>
    <xf numFmtId="0" fontId="35" fillId="2" borderId="0" xfId="0" applyFont="1" applyFill="1" applyAlignment="1">
      <alignment horizontal="left" wrapText="1" readingOrder="1"/>
    </xf>
    <xf numFmtId="165" fontId="35" fillId="2" borderId="0" xfId="1" applyNumberFormat="1" applyFont="1" applyFill="1" applyAlignment="1">
      <alignment horizontal="right" wrapText="1" readingOrder="1"/>
    </xf>
    <xf numFmtId="165" fontId="34" fillId="2" borderId="0" xfId="1" applyNumberFormat="1" applyFont="1" applyFill="1" applyAlignment="1">
      <alignment horizontal="right" wrapText="1" readingOrder="1"/>
    </xf>
    <xf numFmtId="0" fontId="35" fillId="0" borderId="0" xfId="0" applyFont="1" applyFill="1" applyAlignment="1">
      <alignment horizontal="left" wrapText="1" readingOrder="1"/>
    </xf>
    <xf numFmtId="165" fontId="35" fillId="0" borderId="0" xfId="1" applyNumberFormat="1" applyFont="1" applyFill="1" applyAlignment="1">
      <alignment horizontal="right" wrapText="1" readingOrder="1"/>
    </xf>
    <xf numFmtId="165" fontId="34" fillId="0" borderId="0" xfId="1" applyNumberFormat="1" applyFont="1" applyFill="1" applyAlignment="1">
      <alignment horizontal="right" wrapText="1" readingOrder="1"/>
    </xf>
    <xf numFmtId="0" fontId="35" fillId="4" borderId="0" xfId="0" applyFont="1" applyFill="1" applyAlignment="1">
      <alignment horizontal="left" wrapText="1" readingOrder="1"/>
    </xf>
    <xf numFmtId="165" fontId="35" fillId="4" borderId="0" xfId="1" applyNumberFormat="1" applyFont="1" applyFill="1" applyAlignment="1">
      <alignment horizontal="right" wrapText="1" readingOrder="1"/>
    </xf>
    <xf numFmtId="165" fontId="34" fillId="4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>
      <alignment horizontal="left" wrapText="1" readingOrder="1"/>
    </xf>
    <xf numFmtId="164" fontId="34" fillId="0" borderId="0" xfId="2" applyNumberFormat="1" applyFont="1" applyFill="1" applyAlignment="1">
      <alignment horizontal="right" wrapText="1" readingOrder="1"/>
    </xf>
    <xf numFmtId="0" fontId="34" fillId="4" borderId="0" xfId="0" applyFont="1" applyFill="1" applyAlignment="1">
      <alignment horizontal="left" wrapText="1" readingOrder="1"/>
    </xf>
    <xf numFmtId="44" fontId="34" fillId="4" borderId="0" xfId="2" applyFont="1" applyFill="1" applyAlignment="1">
      <alignment horizontal="right" wrapText="1" readingOrder="1"/>
    </xf>
    <xf numFmtId="44" fontId="35" fillId="0" borderId="0" xfId="2" applyFont="1" applyFill="1" applyAlignment="1">
      <alignment horizontal="right" wrapText="1" readingOrder="1"/>
    </xf>
    <xf numFmtId="44" fontId="34" fillId="0" borderId="0" xfId="2" applyFont="1" applyFill="1" applyAlignment="1">
      <alignment horizontal="right" wrapText="1" readingOrder="1"/>
    </xf>
    <xf numFmtId="0" fontId="12" fillId="8" borderId="10" xfId="0" applyFont="1" applyFill="1" applyBorder="1" applyAlignment="1">
      <alignment wrapText="1" readingOrder="1"/>
    </xf>
    <xf numFmtId="0" fontId="22" fillId="2" borderId="0" xfId="0" applyFont="1" applyFill="1" applyAlignment="1">
      <alignment horizontal="left" wrapText="1" readingOrder="1"/>
    </xf>
    <xf numFmtId="164" fontId="22" fillId="2" borderId="0" xfId="2" applyNumberFormat="1" applyFont="1" applyFill="1" applyAlignment="1">
      <alignment horizontal="right" wrapText="1" readingOrder="1"/>
    </xf>
    <xf numFmtId="0" fontId="19" fillId="3" borderId="0" xfId="0" applyFont="1" applyFill="1" applyAlignment="1">
      <alignment horizontal="left" wrapText="1" readingOrder="1"/>
    </xf>
    <xf numFmtId="165" fontId="19" fillId="3" borderId="0" xfId="1" applyNumberFormat="1" applyFont="1" applyFill="1" applyAlignment="1">
      <alignment horizontal="right" wrapText="1" readingOrder="1"/>
    </xf>
    <xf numFmtId="165" fontId="22" fillId="3" borderId="0" xfId="1" applyNumberFormat="1" applyFont="1" applyFill="1" applyAlignment="1">
      <alignment horizontal="right" wrapText="1" readingOrder="1"/>
    </xf>
    <xf numFmtId="0" fontId="19" fillId="0" borderId="0" xfId="0" applyFont="1" applyFill="1" applyAlignment="1">
      <alignment horizontal="left" wrapText="1" readingOrder="1"/>
    </xf>
    <xf numFmtId="165" fontId="19" fillId="0" borderId="0" xfId="1" applyNumberFormat="1" applyFont="1" applyFill="1" applyAlignment="1">
      <alignment horizontal="right" wrapText="1" readingOrder="1"/>
    </xf>
    <xf numFmtId="165" fontId="22" fillId="0" borderId="0" xfId="1" applyNumberFormat="1" applyFont="1" applyFill="1" applyAlignment="1">
      <alignment horizontal="right" wrapText="1" readingOrder="1"/>
    </xf>
    <xf numFmtId="0" fontId="22" fillId="4" borderId="0" xfId="0" applyFont="1" applyFill="1" applyAlignment="1">
      <alignment horizontal="left" wrapText="1" readingOrder="1"/>
    </xf>
    <xf numFmtId="164" fontId="22" fillId="4" borderId="0" xfId="2" applyNumberFormat="1" applyFont="1" applyFill="1" applyAlignment="1">
      <alignment horizontal="right" wrapText="1" readingOrder="1"/>
    </xf>
    <xf numFmtId="0" fontId="19" fillId="4" borderId="0" xfId="0" applyFont="1" applyFill="1" applyAlignment="1">
      <alignment horizontal="left" wrapText="1" readingOrder="1"/>
    </xf>
    <xf numFmtId="165" fontId="19" fillId="4" borderId="0" xfId="1" applyNumberFormat="1" applyFont="1" applyFill="1" applyAlignment="1">
      <alignment horizontal="right" wrapText="1" readingOrder="1"/>
    </xf>
    <xf numFmtId="165" fontId="22" fillId="4" borderId="0" xfId="1" applyNumberFormat="1" applyFont="1" applyFill="1" applyAlignment="1">
      <alignment horizontal="right" wrapText="1" readingOrder="1"/>
    </xf>
    <xf numFmtId="0" fontId="22" fillId="0" borderId="0" xfId="0" applyFont="1" applyFill="1" applyAlignment="1">
      <alignment horizontal="left" wrapText="1" readingOrder="1"/>
    </xf>
    <xf numFmtId="0" fontId="20" fillId="8" borderId="1" xfId="0" applyFont="1" applyFill="1" applyBorder="1" applyAlignment="1">
      <alignment horizontal="center" wrapText="1" readingOrder="1"/>
    </xf>
    <xf numFmtId="164" fontId="22" fillId="4" borderId="0" xfId="2" applyNumberFormat="1" applyFont="1" applyFill="1" applyBorder="1" applyAlignment="1">
      <alignment horizontal="right" wrapText="1" readingOrder="1"/>
    </xf>
    <xf numFmtId="165" fontId="19" fillId="4" borderId="0" xfId="1" applyNumberFormat="1" applyFont="1" applyFill="1" applyBorder="1" applyAlignment="1">
      <alignment horizontal="right" wrapText="1" readingOrder="1"/>
    </xf>
    <xf numFmtId="0" fontId="22" fillId="4" borderId="0" xfId="0" applyFont="1" applyFill="1" applyAlignment="1">
      <alignment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0" fontId="19" fillId="3" borderId="0" xfId="0" applyFont="1" applyFill="1" applyAlignment="1">
      <alignment horizontal="left" wrapText="1" indent="1" readingOrder="1"/>
    </xf>
    <xf numFmtId="0" fontId="19" fillId="4" borderId="0" xfId="0" applyFont="1" applyFill="1" applyAlignment="1">
      <alignment horizontal="left" wrapText="1" indent="1" readingOrder="1"/>
    </xf>
    <xf numFmtId="0" fontId="19" fillId="0" borderId="0" xfId="0" applyFont="1" applyFill="1" applyAlignment="1">
      <alignment horizontal="left" wrapText="1" indent="1" readingOrder="1"/>
    </xf>
    <xf numFmtId="164" fontId="22" fillId="0" borderId="0" xfId="2" applyNumberFormat="1" applyFont="1" applyFill="1" applyAlignment="1">
      <alignment horizontal="right" wrapText="1" readingOrder="1"/>
    </xf>
    <xf numFmtId="164" fontId="19" fillId="0" borderId="0" xfId="2" applyNumberFormat="1" applyFont="1" applyBorder="1" applyAlignment="1">
      <alignment horizontal="left" readingOrder="1"/>
    </xf>
    <xf numFmtId="164" fontId="22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29" fillId="0" borderId="0" xfId="0" applyFont="1" applyFill="1" applyAlignment="1">
      <alignment horizontal="left" wrapText="1" readingOrder="1"/>
    </xf>
    <xf numFmtId="165" fontId="29" fillId="0" borderId="0" xfId="1" applyNumberFormat="1" applyFont="1" applyFill="1" applyAlignment="1">
      <alignment horizontal="right" wrapText="1" readingOrder="1"/>
    </xf>
    <xf numFmtId="165" fontId="26" fillId="0" borderId="0" xfId="1" applyNumberFormat="1" applyFont="1" applyFill="1" applyAlignment="1">
      <alignment horizontal="right" wrapText="1" readingOrder="1"/>
    </xf>
    <xf numFmtId="0" fontId="26" fillId="0" borderId="0" xfId="0" applyFont="1" applyFill="1" applyAlignment="1">
      <alignment horizontal="left" wrapText="1" readingOrder="1"/>
    </xf>
    <xf numFmtId="164" fontId="26" fillId="0" borderId="0" xfId="2" applyNumberFormat="1" applyFont="1" applyFill="1" applyAlignment="1">
      <alignment horizontal="right" wrapText="1" readingOrder="1"/>
    </xf>
    <xf numFmtId="0" fontId="29" fillId="4" borderId="0" xfId="0" applyFont="1" applyFill="1" applyAlignment="1">
      <alignment horizontal="left" wrapText="1" readingOrder="1"/>
    </xf>
    <xf numFmtId="165" fontId="29" fillId="4" borderId="0" xfId="1" applyNumberFormat="1" applyFont="1" applyFill="1" applyAlignment="1">
      <alignment horizontal="right" wrapText="1" readingOrder="1"/>
    </xf>
    <xf numFmtId="165" fontId="26" fillId="4" borderId="0" xfId="1" applyNumberFormat="1" applyFont="1" applyFill="1" applyAlignment="1">
      <alignment horizontal="right" wrapText="1" readingOrder="1"/>
    </xf>
    <xf numFmtId="0" fontId="26" fillId="4" borderId="0" xfId="0" applyFont="1" applyFill="1" applyAlignment="1">
      <alignment horizontal="left" wrapText="1" readingOrder="1"/>
    </xf>
    <xf numFmtId="44" fontId="22" fillId="4" borderId="0" xfId="2" applyFont="1" applyFill="1" applyBorder="1" applyAlignment="1">
      <alignment horizontal="right" wrapText="1" readingOrder="1"/>
    </xf>
    <xf numFmtId="0" fontId="19" fillId="7" borderId="0" xfId="0" applyFont="1" applyFill="1" applyAlignment="1">
      <alignment horizontal="left" wrapText="1" indent="1" readingOrder="1"/>
    </xf>
    <xf numFmtId="165" fontId="19" fillId="7" borderId="0" xfId="1" applyNumberFormat="1" applyFont="1" applyFill="1" applyBorder="1" applyAlignment="1">
      <alignment horizontal="right" wrapText="1" readingOrder="1"/>
    </xf>
    <xf numFmtId="0" fontId="19" fillId="7" borderId="0" xfId="0" applyFont="1" applyFill="1" applyAlignment="1">
      <alignment wrapText="1" readingOrder="1"/>
    </xf>
    <xf numFmtId="164" fontId="19" fillId="7" borderId="0" xfId="2" applyNumberFormat="1" applyFont="1" applyFill="1" applyBorder="1" applyAlignment="1">
      <alignment horizontal="right" wrapText="1" readingOrder="1"/>
    </xf>
    <xf numFmtId="164" fontId="22" fillId="7" borderId="0" xfId="2" applyNumberFormat="1" applyFont="1" applyFill="1" applyBorder="1" applyAlignment="1">
      <alignment horizontal="right" wrapText="1" readingOrder="1"/>
    </xf>
    <xf numFmtId="43" fontId="19" fillId="7" borderId="0" xfId="1" applyFont="1" applyFill="1" applyBorder="1" applyAlignment="1">
      <alignment horizontal="right" wrapText="1" readingOrder="1"/>
    </xf>
    <xf numFmtId="0" fontId="19" fillId="7" borderId="0" xfId="0" applyFont="1" applyFill="1" applyAlignment="1">
      <alignment horizontal="left" wrapText="1" readingOrder="1"/>
    </xf>
    <xf numFmtId="0" fontId="23" fillId="0" borderId="0" xfId="0" applyFont="1" applyFill="1" applyBorder="1" applyAlignment="1">
      <alignment horizontal="left" wrapText="1" readingOrder="1"/>
    </xf>
    <xf numFmtId="164" fontId="19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24" fillId="0" borderId="0" xfId="0" applyFont="1" applyFill="1" applyBorder="1" applyAlignment="1">
      <alignment horizontal="left" wrapText="1" readingOrder="1"/>
    </xf>
    <xf numFmtId="164" fontId="22" fillId="0" borderId="0" xfId="2" applyNumberFormat="1" applyFont="1" applyFill="1" applyBorder="1" applyAlignment="1">
      <alignment horizontal="left" readingOrder="1"/>
    </xf>
    <xf numFmtId="0" fontId="23" fillId="4" borderId="0" xfId="0" applyFont="1" applyFill="1" applyBorder="1" applyAlignment="1">
      <alignment horizontal="left" wrapText="1" readingOrder="1"/>
    </xf>
    <xf numFmtId="164" fontId="19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24" fillId="4" borderId="0" xfId="0" applyFont="1" applyFill="1" applyBorder="1" applyAlignment="1">
      <alignment horizontal="left" wrapText="1" readingOrder="1"/>
    </xf>
    <xf numFmtId="164" fontId="22" fillId="4" borderId="0" xfId="2" applyNumberFormat="1" applyFont="1" applyFill="1" applyBorder="1" applyAlignment="1">
      <alignment horizontal="left" readingOrder="1"/>
    </xf>
    <xf numFmtId="0" fontId="44" fillId="0" borderId="0" xfId="0" applyFont="1"/>
    <xf numFmtId="164" fontId="0" fillId="0" borderId="0" xfId="0" applyNumberFormat="1"/>
    <xf numFmtId="0" fontId="0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2" borderId="0" xfId="0" applyFont="1" applyFill="1" applyBorder="1" applyAlignment="1">
      <alignment horizontal="center" wrapText="1" readingOrder="1"/>
    </xf>
    <xf numFmtId="165" fontId="19" fillId="0" borderId="0" xfId="2" applyNumberFormat="1" applyFont="1" applyBorder="1" applyAlignment="1">
      <alignment horizontal="left" readingOrder="1"/>
    </xf>
    <xf numFmtId="165" fontId="22" fillId="0" borderId="0" xfId="2" applyNumberFormat="1" applyFont="1" applyBorder="1" applyAlignment="1">
      <alignment horizontal="left" readingOrder="1"/>
    </xf>
    <xf numFmtId="165" fontId="19" fillId="0" borderId="0" xfId="2" applyNumberFormat="1" applyFont="1" applyFill="1" applyBorder="1" applyAlignment="1">
      <alignment horizontal="left" readingOrder="1"/>
    </xf>
    <xf numFmtId="165" fontId="22" fillId="0" borderId="0" xfId="2" applyNumberFormat="1" applyFont="1" applyFill="1" applyBorder="1" applyAlignment="1">
      <alignment horizontal="left" readingOrder="1"/>
    </xf>
    <xf numFmtId="165" fontId="19" fillId="4" borderId="0" xfId="2" applyNumberFormat="1" applyFont="1" applyFill="1" applyBorder="1" applyAlignment="1">
      <alignment horizontal="left" readingOrder="1"/>
    </xf>
    <xf numFmtId="165" fontId="22" fillId="4" borderId="0" xfId="2" applyNumberFormat="1" applyFont="1" applyFill="1" applyBorder="1" applyAlignment="1">
      <alignment horizontal="left" readingOrder="1"/>
    </xf>
    <xf numFmtId="0" fontId="26" fillId="7" borderId="0" xfId="0" applyFont="1" applyFill="1" applyAlignment="1">
      <alignment horizontal="left" wrapText="1" readingOrder="1"/>
    </xf>
    <xf numFmtId="0" fontId="46" fillId="7" borderId="0" xfId="0" applyFont="1" applyFill="1" applyAlignment="1">
      <alignment horizontal="center"/>
    </xf>
    <xf numFmtId="0" fontId="27" fillId="7" borderId="0" xfId="0" applyFont="1" applyFill="1" applyBorder="1" applyAlignment="1">
      <alignment horizontal="center" wrapText="1" readingOrder="1"/>
    </xf>
    <xf numFmtId="0" fontId="22" fillId="7" borderId="0" xfId="0" applyFont="1" applyFill="1" applyAlignment="1">
      <alignment wrapText="1" readingOrder="1"/>
    </xf>
    <xf numFmtId="44" fontId="22" fillId="4" borderId="0" xfId="2" applyNumberFormat="1" applyFont="1" applyFill="1" applyAlignment="1">
      <alignment horizontal="right" wrapText="1" readingOrder="1"/>
    </xf>
    <xf numFmtId="164" fontId="26" fillId="4" borderId="0" xfId="2" applyNumberFormat="1" applyFont="1" applyFill="1" applyAlignment="1">
      <alignment horizontal="right" wrapText="1" readingOrder="1"/>
    </xf>
    <xf numFmtId="44" fontId="26" fillId="4" borderId="0" xfId="2" applyNumberFormat="1" applyFont="1" applyFill="1" applyAlignment="1">
      <alignment horizontal="right" wrapText="1" readingOrder="1"/>
    </xf>
    <xf numFmtId="165" fontId="26" fillId="7" borderId="0" xfId="1" applyNumberFormat="1" applyFont="1" applyFill="1" applyAlignment="1">
      <alignment horizontal="right" wrapText="1" readingOrder="1"/>
    </xf>
    <xf numFmtId="0" fontId="33" fillId="7" borderId="1" xfId="0" applyFont="1" applyFill="1" applyBorder="1" applyAlignment="1">
      <alignment horizontal="center" wrapText="1" readingOrder="1"/>
    </xf>
    <xf numFmtId="0" fontId="48" fillId="7" borderId="0" xfId="0" applyNumberFormat="1" applyFont="1" applyFill="1" applyBorder="1" applyAlignment="1">
      <alignment horizontal="center" wrapText="1" readingOrder="1"/>
    </xf>
    <xf numFmtId="0" fontId="46" fillId="8" borderId="0" xfId="0" applyFont="1" applyFill="1" applyAlignment="1">
      <alignment horizontal="center"/>
    </xf>
    <xf numFmtId="0" fontId="46" fillId="7" borderId="0" xfId="0" applyFont="1" applyFill="1" applyAlignment="1">
      <alignment horizontal="center"/>
    </xf>
    <xf numFmtId="0" fontId="46" fillId="8" borderId="0" xfId="0" applyFont="1" applyFill="1" applyAlignment="1"/>
    <xf numFmtId="0" fontId="46" fillId="7" borderId="0" xfId="0" applyFont="1" applyFill="1" applyAlignment="1"/>
    <xf numFmtId="0" fontId="0" fillId="7" borderId="0" xfId="0" applyFill="1" applyBorder="1"/>
    <xf numFmtId="0" fontId="46" fillId="7" borderId="0" xfId="0" applyFont="1" applyFill="1" applyAlignment="1">
      <alignment horizontal="center"/>
    </xf>
    <xf numFmtId="0" fontId="52" fillId="7" borderId="0" xfId="0" applyNumberFormat="1" applyFont="1" applyFill="1" applyAlignment="1">
      <alignment horizontal="center"/>
    </xf>
    <xf numFmtId="0" fontId="52" fillId="7" borderId="0" xfId="0" applyFont="1" applyFill="1"/>
    <xf numFmtId="164" fontId="48" fillId="4" borderId="0" xfId="2" applyNumberFormat="1" applyFont="1" applyFill="1" applyBorder="1" applyAlignment="1">
      <alignment horizontal="center" wrapText="1" readingOrder="1"/>
    </xf>
    <xf numFmtId="164" fontId="52" fillId="4" borderId="0" xfId="2" applyNumberFormat="1" applyFont="1" applyFill="1" applyAlignment="1">
      <alignment horizontal="center"/>
    </xf>
    <xf numFmtId="165" fontId="48" fillId="7" borderId="0" xfId="1" applyNumberFormat="1" applyFont="1" applyFill="1" applyBorder="1" applyAlignment="1">
      <alignment horizontal="center" wrapText="1" readingOrder="1"/>
    </xf>
    <xf numFmtId="165" fontId="52" fillId="7" borderId="0" xfId="1" applyNumberFormat="1" applyFont="1" applyFill="1" applyAlignment="1">
      <alignment horizontal="center"/>
    </xf>
    <xf numFmtId="0" fontId="51" fillId="8" borderId="0" xfId="0" applyFont="1" applyFill="1" applyAlignment="1"/>
    <xf numFmtId="44" fontId="49" fillId="4" borderId="0" xfId="2" applyNumberFormat="1" applyFont="1" applyFill="1" applyBorder="1" applyAlignment="1">
      <alignment horizontal="center" wrapText="1" readingOrder="1"/>
    </xf>
    <xf numFmtId="0" fontId="54" fillId="7" borderId="0" xfId="0" applyFont="1" applyFill="1"/>
    <xf numFmtId="0" fontId="56" fillId="7" borderId="0" xfId="0" applyFont="1" applyFill="1"/>
    <xf numFmtId="0" fontId="0" fillId="0" borderId="0" xfId="0"/>
    <xf numFmtId="164" fontId="19" fillId="0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Border="1" applyAlignment="1">
      <alignment horizontal="left" readingOrder="1"/>
    </xf>
    <xf numFmtId="165" fontId="19" fillId="3" borderId="0" xfId="2" applyNumberFormat="1" applyFont="1" applyFill="1" applyBorder="1" applyAlignment="1">
      <alignment horizontal="left" readingOrder="1"/>
    </xf>
    <xf numFmtId="165" fontId="19" fillId="0" borderId="0" xfId="2" applyNumberFormat="1" applyFont="1" applyFill="1" applyBorder="1" applyAlignment="1">
      <alignment horizontal="left" readingOrder="1"/>
    </xf>
    <xf numFmtId="166" fontId="19" fillId="0" borderId="0" xfId="3" applyNumberFormat="1" applyFont="1" applyBorder="1" applyAlignment="1">
      <alignment horizontal="right" readingOrder="1"/>
    </xf>
    <xf numFmtId="166" fontId="19" fillId="3" borderId="0" xfId="3" applyNumberFormat="1" applyFont="1" applyFill="1" applyBorder="1" applyAlignment="1">
      <alignment horizontal="right" readingOrder="1"/>
    </xf>
    <xf numFmtId="164" fontId="57" fillId="0" borderId="0" xfId="2" applyNumberFormat="1" applyFont="1" applyBorder="1" applyAlignment="1">
      <alignment horizontal="left" readingOrder="1"/>
    </xf>
    <xf numFmtId="164" fontId="57" fillId="0" borderId="0" xfId="2" applyNumberFormat="1" applyFont="1" applyFill="1" applyBorder="1" applyAlignment="1">
      <alignment horizontal="left" readingOrder="1"/>
    </xf>
    <xf numFmtId="164" fontId="57" fillId="3" borderId="0" xfId="2" applyNumberFormat="1" applyFont="1" applyFill="1" applyBorder="1" applyAlignment="1">
      <alignment horizontal="left" readingOrder="1"/>
    </xf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wrapText="1"/>
    </xf>
    <xf numFmtId="0" fontId="22" fillId="0" borderId="0" xfId="0" applyFont="1" applyFill="1" applyBorder="1" applyAlignment="1">
      <alignment horizontal="left" wrapText="1" readingOrder="1"/>
    </xf>
    <xf numFmtId="0" fontId="60" fillId="0" borderId="0" xfId="0" applyFont="1" applyBorder="1" applyAlignment="1">
      <alignment wrapText="1"/>
    </xf>
    <xf numFmtId="0" fontId="19" fillId="7" borderId="0" xfId="0" applyFont="1" applyFill="1" applyBorder="1" applyAlignment="1">
      <alignment horizontal="left" wrapText="1" readingOrder="1"/>
    </xf>
    <xf numFmtId="0" fontId="57" fillId="7" borderId="0" xfId="0" applyFont="1" applyFill="1" applyBorder="1" applyAlignment="1">
      <alignment horizontal="left" wrapText="1" readingOrder="1"/>
    </xf>
    <xf numFmtId="0" fontId="59" fillId="7" borderId="0" xfId="0" applyFont="1" applyFill="1"/>
    <xf numFmtId="164" fontId="60" fillId="0" borderId="0" xfId="2" applyNumberFormat="1" applyFont="1" applyBorder="1" applyAlignment="1">
      <alignment horizontal="left" readingOrder="1"/>
    </xf>
    <xf numFmtId="164" fontId="60" fillId="0" borderId="0" xfId="2" applyNumberFormat="1" applyFont="1" applyFill="1" applyBorder="1" applyAlignment="1">
      <alignment horizontal="left" readingOrder="1"/>
    </xf>
    <xf numFmtId="0" fontId="22" fillId="3" borderId="0" xfId="0" applyFont="1" applyFill="1" applyBorder="1" applyAlignment="1">
      <alignment horizontal="left" wrapText="1" readingOrder="1"/>
    </xf>
    <xf numFmtId="164" fontId="60" fillId="3" borderId="0" xfId="2" applyNumberFormat="1" applyFont="1" applyFill="1" applyBorder="1" applyAlignment="1">
      <alignment horizontal="left" readingOrder="1"/>
    </xf>
    <xf numFmtId="164" fontId="60" fillId="4" borderId="0" xfId="2" applyNumberFormat="1" applyFont="1" applyFill="1" applyBorder="1" applyAlignment="1">
      <alignment horizontal="left" readingOrder="1"/>
    </xf>
    <xf numFmtId="0" fontId="19" fillId="3" borderId="0" xfId="0" applyFont="1" applyFill="1" applyBorder="1" applyAlignment="1">
      <alignment horizontal="left" wrapText="1" readingOrder="1"/>
    </xf>
    <xf numFmtId="0" fontId="57" fillId="3" borderId="0" xfId="0" applyFont="1" applyFill="1" applyBorder="1" applyAlignment="1">
      <alignment horizontal="left" wrapText="1" readingOrder="1"/>
    </xf>
    <xf numFmtId="0" fontId="19" fillId="0" borderId="0" xfId="0" applyFont="1" applyBorder="1" applyAlignment="1">
      <alignment horizontal="left" wrapText="1" readingOrder="1"/>
    </xf>
    <xf numFmtId="0" fontId="59" fillId="0" borderId="0" xfId="0" applyFont="1" applyFill="1"/>
    <xf numFmtId="0" fontId="19" fillId="0" borderId="0" xfId="0" applyFont="1" applyFill="1" applyBorder="1" applyAlignment="1">
      <alignment horizontal="left" wrapText="1" readingOrder="1"/>
    </xf>
    <xf numFmtId="0" fontId="22" fillId="4" borderId="0" xfId="0" applyFont="1" applyFill="1" applyBorder="1" applyAlignment="1">
      <alignment horizontal="left" wrapText="1" readingOrder="1"/>
    </xf>
    <xf numFmtId="0" fontId="19" fillId="4" borderId="0" xfId="0" applyFont="1" applyFill="1" applyBorder="1" applyAlignment="1">
      <alignment horizontal="left" wrapText="1" readingOrder="1"/>
    </xf>
    <xf numFmtId="164" fontId="19" fillId="3" borderId="0" xfId="2" applyNumberFormat="1" applyFont="1" applyFill="1" applyBorder="1" applyAlignment="1">
      <alignment horizontal="left" readingOrder="1"/>
    </xf>
    <xf numFmtId="165" fontId="19" fillId="0" borderId="11" xfId="2" applyNumberFormat="1" applyFont="1" applyBorder="1" applyAlignment="1">
      <alignment horizontal="left" readingOrder="1"/>
    </xf>
    <xf numFmtId="165" fontId="19" fillId="0" borderId="11" xfId="2" applyNumberFormat="1" applyFont="1" applyFill="1" applyBorder="1" applyAlignment="1">
      <alignment horizontal="left" readingOrder="1"/>
    </xf>
    <xf numFmtId="165" fontId="19" fillId="3" borderId="11" xfId="2" applyNumberFormat="1" applyFont="1" applyFill="1" applyBorder="1" applyAlignment="1">
      <alignment horizontal="left" readingOrder="1"/>
    </xf>
    <xf numFmtId="0" fontId="29" fillId="7" borderId="0" xfId="0" applyFont="1" applyFill="1" applyAlignment="1">
      <alignment horizontal="left" wrapText="1" readingOrder="1"/>
    </xf>
    <xf numFmtId="165" fontId="57" fillId="3" borderId="11" xfId="2" applyNumberFormat="1" applyFont="1" applyFill="1" applyBorder="1" applyAlignment="1">
      <alignment horizontal="left" readingOrder="1"/>
    </xf>
    <xf numFmtId="0" fontId="61" fillId="7" borderId="0" xfId="0" applyFont="1" applyFill="1" applyAlignment="1"/>
    <xf numFmtId="0" fontId="61" fillId="7" borderId="0" xfId="0" applyFont="1" applyFill="1" applyAlignment="1">
      <alignment horizontal="center"/>
    </xf>
    <xf numFmtId="0" fontId="59" fillId="0" borderId="0" xfId="0" applyFont="1" applyBorder="1"/>
    <xf numFmtId="0" fontId="59" fillId="0" borderId="0" xfId="0" applyFont="1" applyBorder="1" applyAlignment="1">
      <alignment horizontal="center" wrapText="1"/>
    </xf>
    <xf numFmtId="164" fontId="59" fillId="0" borderId="0" xfId="2" applyNumberFormat="1" applyFont="1" applyBorder="1"/>
    <xf numFmtId="165" fontId="59" fillId="0" borderId="0" xfId="1" applyNumberFormat="1" applyFont="1" applyBorder="1"/>
    <xf numFmtId="0" fontId="59" fillId="7" borderId="0" xfId="0" applyFont="1" applyFill="1" applyBorder="1"/>
    <xf numFmtId="0" fontId="5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164" fontId="19" fillId="0" borderId="0" xfId="2" applyNumberFormat="1" applyFont="1"/>
    <xf numFmtId="165" fontId="19" fillId="0" borderId="0" xfId="1" applyNumberFormat="1" applyFont="1"/>
    <xf numFmtId="165" fontId="22" fillId="0" borderId="13" xfId="1" applyNumberFormat="1" applyFont="1" applyBorder="1"/>
    <xf numFmtId="0" fontId="19" fillId="0" borderId="0" xfId="0" applyFont="1" applyAlignment="1">
      <alignment wrapText="1"/>
    </xf>
    <xf numFmtId="165" fontId="22" fillId="0" borderId="13" xfId="2" applyNumberFormat="1" applyFont="1" applyBorder="1"/>
    <xf numFmtId="165" fontId="19" fillId="0" borderId="0" xfId="2" applyNumberFormat="1" applyFont="1" applyBorder="1"/>
    <xf numFmtId="164" fontId="22" fillId="0" borderId="12" xfId="2" applyNumberFormat="1" applyFont="1" applyBorder="1"/>
    <xf numFmtId="44" fontId="19" fillId="0" borderId="0" xfId="2" applyFont="1"/>
    <xf numFmtId="44" fontId="19" fillId="0" borderId="0" xfId="2" applyNumberFormat="1" applyFont="1"/>
    <xf numFmtId="44" fontId="19" fillId="0" borderId="0" xfId="2" applyNumberFormat="1" applyFont="1" applyFill="1"/>
    <xf numFmtId="164" fontId="19" fillId="0" borderId="12" xfId="2" applyNumberFormat="1" applyFont="1" applyBorder="1"/>
    <xf numFmtId="0" fontId="19" fillId="0" borderId="0" xfId="0" applyFont="1" applyAlignment="1">
      <alignment horizontal="left" vertical="center" readingOrder="1"/>
    </xf>
    <xf numFmtId="0" fontId="19" fillId="7" borderId="0" xfId="0" applyFont="1" applyFill="1"/>
    <xf numFmtId="0" fontId="19" fillId="7" borderId="0" xfId="0" applyFont="1" applyFill="1" applyAlignment="1">
      <alignment horizontal="center" wrapText="1"/>
    </xf>
    <xf numFmtId="164" fontId="19" fillId="7" borderId="0" xfId="2" applyNumberFormat="1" applyFont="1" applyFill="1"/>
    <xf numFmtId="165" fontId="19" fillId="7" borderId="0" xfId="1" applyNumberFormat="1" applyFont="1" applyFill="1"/>
    <xf numFmtId="164" fontId="19" fillId="7" borderId="12" xfId="2" applyNumberFormat="1" applyFont="1" applyFill="1" applyBorder="1"/>
    <xf numFmtId="164" fontId="19" fillId="7" borderId="0" xfId="2" applyNumberFormat="1" applyFont="1" applyFill="1" applyBorder="1"/>
    <xf numFmtId="0" fontId="19" fillId="0" borderId="0" xfId="0" applyFont="1" applyAlignment="1">
      <alignment horizontal="center" wrapText="1"/>
    </xf>
    <xf numFmtId="0" fontId="19" fillId="7" borderId="0" xfId="0" applyFont="1" applyFill="1" applyBorder="1" applyAlignment="1"/>
    <xf numFmtId="0" fontId="22" fillId="7" borderId="0" xfId="0" applyFont="1" applyFill="1"/>
    <xf numFmtId="0" fontId="62" fillId="0" borderId="0" xfId="0" applyFont="1"/>
    <xf numFmtId="164" fontId="7" fillId="2" borderId="0" xfId="2" applyNumberFormat="1" applyFont="1" applyFill="1" applyBorder="1" applyAlignment="1">
      <alignment horizontal="right"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0" fontId="63" fillId="4" borderId="0" xfId="0" applyFont="1" applyFill="1" applyBorder="1" applyAlignment="1">
      <alignment horizontal="left" wrapText="1" readingOrder="1"/>
    </xf>
    <xf numFmtId="165" fontId="63" fillId="4" borderId="0" xfId="1" applyNumberFormat="1" applyFont="1" applyFill="1" applyBorder="1" applyAlignment="1">
      <alignment horizontal="right" wrapText="1" readingOrder="1"/>
    </xf>
    <xf numFmtId="0" fontId="63" fillId="0" borderId="0" xfId="0" applyFont="1" applyFill="1" applyBorder="1" applyAlignment="1">
      <alignment horizontal="left" wrapText="1" readingOrder="1"/>
    </xf>
    <xf numFmtId="165" fontId="63" fillId="0" borderId="0" xfId="1" applyNumberFormat="1" applyFont="1" applyFill="1" applyBorder="1" applyAlignment="1">
      <alignment horizontal="right" wrapText="1" readingOrder="1"/>
    </xf>
    <xf numFmtId="0" fontId="63" fillId="3" borderId="0" xfId="0" applyFont="1" applyFill="1" applyBorder="1" applyAlignment="1">
      <alignment horizontal="left" wrapText="1" readingOrder="1"/>
    </xf>
    <xf numFmtId="165" fontId="63" fillId="3" borderId="0" xfId="1" applyNumberFormat="1" applyFont="1" applyFill="1" applyBorder="1" applyAlignment="1">
      <alignment horizontal="right" wrapText="1" readingOrder="1"/>
    </xf>
    <xf numFmtId="0" fontId="62" fillId="0" borderId="0" xfId="0" applyFont="1" applyFill="1"/>
    <xf numFmtId="0" fontId="63" fillId="2" borderId="0" xfId="0" applyFont="1" applyFill="1" applyBorder="1" applyAlignment="1">
      <alignment horizontal="left" wrapText="1" readingOrder="1"/>
    </xf>
    <xf numFmtId="165" fontId="63" fillId="2" borderId="0" xfId="1" applyNumberFormat="1" applyFont="1" applyFill="1" applyBorder="1" applyAlignment="1">
      <alignment horizontal="right" wrapText="1" readingOrder="1"/>
    </xf>
    <xf numFmtId="0" fontId="7" fillId="4" borderId="0" xfId="0" applyFont="1" applyFill="1" applyBorder="1" applyAlignment="1">
      <alignment wrapText="1" readingOrder="1"/>
    </xf>
    <xf numFmtId="164" fontId="7" fillId="4" borderId="0" xfId="2" applyNumberFormat="1" applyFont="1" applyFill="1" applyBorder="1" applyAlignment="1">
      <alignment horizontal="right" wrapText="1" readingOrder="1"/>
    </xf>
    <xf numFmtId="0" fontId="64" fillId="0" borderId="0" xfId="0" applyFont="1" applyFill="1" applyBorder="1" applyAlignment="1">
      <alignment horizontal="left" wrapText="1" readingOrder="1"/>
    </xf>
    <xf numFmtId="166" fontId="64" fillId="0" borderId="0" xfId="3" applyNumberFormat="1" applyFont="1" applyFill="1" applyBorder="1" applyAlignment="1">
      <alignment horizontal="right" wrapText="1" readingOrder="1"/>
    </xf>
    <xf numFmtId="0" fontId="62" fillId="7" borderId="0" xfId="0" applyFont="1" applyFill="1"/>
    <xf numFmtId="0" fontId="65" fillId="7" borderId="0" xfId="0" applyFont="1" applyFill="1"/>
    <xf numFmtId="165" fontId="0" fillId="0" borderId="0" xfId="0" applyNumberFormat="1"/>
    <xf numFmtId="164" fontId="19" fillId="0" borderId="0" xfId="0" applyNumberFormat="1" applyFont="1"/>
    <xf numFmtId="164" fontId="19" fillId="0" borderId="0" xfId="1" applyNumberFormat="1" applyFont="1"/>
    <xf numFmtId="0" fontId="66" fillId="0" borderId="0" xfId="0" applyFont="1" applyAlignment="1">
      <alignment horizontal="left" vertical="center" readingOrder="1"/>
    </xf>
    <xf numFmtId="0" fontId="62" fillId="8" borderId="0" xfId="0" applyFont="1" applyFill="1"/>
    <xf numFmtId="0" fontId="66" fillId="0" borderId="0" xfId="0" applyFont="1"/>
    <xf numFmtId="0" fontId="66" fillId="7" borderId="0" xfId="0" applyFont="1" applyFill="1" applyAlignment="1">
      <alignment horizontal="left" vertical="center" readingOrder="1"/>
    </xf>
    <xf numFmtId="0" fontId="66" fillId="0" borderId="0" xfId="0" applyFont="1" applyFill="1" applyAlignment="1">
      <alignment horizontal="left" vertical="center" wrapText="1" readingOrder="1"/>
    </xf>
    <xf numFmtId="0" fontId="12" fillId="8" borderId="0" xfId="0" applyFont="1" applyFill="1" applyAlignment="1">
      <alignment horizontal="right" wrapText="1" readingOrder="1"/>
    </xf>
    <xf numFmtId="0" fontId="51" fillId="7" borderId="0" xfId="0" applyFont="1" applyFill="1" applyAlignment="1">
      <alignment horizontal="left"/>
    </xf>
    <xf numFmtId="0" fontId="50" fillId="7" borderId="2" xfId="0" applyFont="1" applyFill="1" applyBorder="1" applyAlignment="1">
      <alignment horizontal="center" vertical="top" wrapText="1" readingOrder="1"/>
    </xf>
    <xf numFmtId="0" fontId="53" fillId="2" borderId="0" xfId="0" applyFont="1" applyFill="1" applyBorder="1" applyAlignment="1">
      <alignment horizontal="left" wrapText="1" readingOrder="1"/>
    </xf>
    <xf numFmtId="0" fontId="12" fillId="8" borderId="10" xfId="0" applyFont="1" applyFill="1" applyBorder="1" applyAlignment="1">
      <alignment horizontal="center" wrapText="1" readingOrder="1"/>
    </xf>
    <xf numFmtId="0" fontId="51" fillId="8" borderId="0" xfId="0" applyFont="1" applyFill="1" applyAlignment="1">
      <alignment horizontal="left"/>
    </xf>
    <xf numFmtId="0" fontId="16" fillId="8" borderId="2" xfId="0" applyFont="1" applyFill="1" applyBorder="1" applyAlignment="1">
      <alignment horizontal="center" wrapText="1" readingOrder="1"/>
    </xf>
    <xf numFmtId="0" fontId="19" fillId="0" borderId="0" xfId="0" applyFont="1" applyFill="1" applyBorder="1" applyAlignment="1">
      <alignment horizontal="left" wrapText="1" readingOrder="1"/>
    </xf>
    <xf numFmtId="0" fontId="19" fillId="7" borderId="11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1" fillId="0" borderId="2" xfId="0" applyFont="1" applyBorder="1" applyAlignment="1">
      <alignment horizontal="center" wrapText="1" readingOrder="1"/>
    </xf>
    <xf numFmtId="0" fontId="29" fillId="0" borderId="0" xfId="0" applyFont="1" applyFill="1" applyBorder="1" applyAlignment="1">
      <alignment horizontal="left" wrapText="1" readingOrder="1"/>
    </xf>
    <xf numFmtId="0" fontId="51" fillId="0" borderId="0" xfId="0" applyFont="1" applyAlignment="1">
      <alignment horizontal="left"/>
    </xf>
    <xf numFmtId="0" fontId="39" fillId="2" borderId="2" xfId="0" applyFont="1" applyFill="1" applyBorder="1" applyAlignment="1">
      <alignment horizontal="center" wrapText="1" readingOrder="1"/>
    </xf>
    <xf numFmtId="0" fontId="66" fillId="0" borderId="0" xfId="0" applyFont="1" applyAlignment="1">
      <alignment horizontal="left" vertical="center" wrapText="1" readingOrder="1"/>
    </xf>
    <xf numFmtId="0" fontId="28" fillId="2" borderId="2" xfId="0" applyFont="1" applyFill="1" applyBorder="1" applyAlignment="1">
      <alignment horizontal="center" wrapText="1" readingOrder="1"/>
    </xf>
    <xf numFmtId="0" fontId="19" fillId="0" borderId="11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5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01747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E17"/>
  <sheetViews>
    <sheetView showGridLines="0" workbookViewId="0">
      <selection activeCell="B35" sqref="B35"/>
    </sheetView>
  </sheetViews>
  <sheetFormatPr defaultColWidth="9.109375" defaultRowHeight="14.4" x14ac:dyDescent="0.3"/>
  <cols>
    <col min="1" max="1" width="9.109375" style="20"/>
    <col min="2" max="2" width="73" style="20" customWidth="1"/>
    <col min="3" max="3" width="19.33203125" style="20" customWidth="1"/>
    <col min="4" max="5" width="17.44140625" style="20" customWidth="1"/>
    <col min="6" max="16384" width="9.109375" style="20"/>
  </cols>
  <sheetData>
    <row r="2" spans="2:5" ht="41.25" thickBot="1" x14ac:dyDescent="0.35">
      <c r="B2" s="21"/>
      <c r="C2" s="17" t="s">
        <v>87</v>
      </c>
      <c r="D2" s="17" t="s">
        <v>42</v>
      </c>
      <c r="E2" s="22" t="s">
        <v>9</v>
      </c>
    </row>
    <row r="3" spans="2:5" ht="15" x14ac:dyDescent="0.25">
      <c r="B3" s="305" t="s">
        <v>36</v>
      </c>
      <c r="C3" s="305"/>
      <c r="D3" s="305"/>
      <c r="E3" s="305"/>
    </row>
    <row r="4" spans="2:5" ht="18.75" x14ac:dyDescent="0.3">
      <c r="B4" s="26" t="s">
        <v>1</v>
      </c>
      <c r="C4" s="27">
        <v>1288</v>
      </c>
      <c r="D4" s="28">
        <v>1257</v>
      </c>
      <c r="E4" s="29">
        <f>(C4-D4)/D4</f>
        <v>2.4661893396976928E-2</v>
      </c>
    </row>
    <row r="5" spans="2:5" ht="18.75" x14ac:dyDescent="0.3">
      <c r="B5" s="30" t="s">
        <v>2</v>
      </c>
      <c r="C5" s="31">
        <v>1141</v>
      </c>
      <c r="D5" s="31">
        <v>1113</v>
      </c>
      <c r="E5" s="32" t="s">
        <v>10</v>
      </c>
    </row>
    <row r="6" spans="2:5" ht="18" x14ac:dyDescent="0.25">
      <c r="B6" s="33" t="s">
        <v>3</v>
      </c>
      <c r="C6" s="34">
        <v>56</v>
      </c>
      <c r="D6" s="34">
        <v>51</v>
      </c>
      <c r="E6" s="6"/>
    </row>
    <row r="7" spans="2:5" ht="18" x14ac:dyDescent="0.25">
      <c r="B7" s="30" t="s">
        <v>67</v>
      </c>
      <c r="C7" s="35">
        <v>15</v>
      </c>
      <c r="D7" s="35">
        <v>0</v>
      </c>
      <c r="E7" s="7"/>
    </row>
    <row r="8" spans="2:5" ht="18" x14ac:dyDescent="0.25">
      <c r="B8" s="33" t="s">
        <v>0</v>
      </c>
      <c r="C8" s="34">
        <v>0</v>
      </c>
      <c r="D8" s="34">
        <v>29</v>
      </c>
      <c r="E8" s="6"/>
    </row>
    <row r="9" spans="2:5" ht="18" x14ac:dyDescent="0.25">
      <c r="B9" s="30" t="s">
        <v>4</v>
      </c>
      <c r="C9" s="35">
        <v>1</v>
      </c>
      <c r="D9" s="35">
        <v>0</v>
      </c>
      <c r="E9" s="7"/>
    </row>
    <row r="10" spans="2:5" ht="18.75" x14ac:dyDescent="0.3">
      <c r="B10" s="26" t="s">
        <v>11</v>
      </c>
      <c r="C10" s="36">
        <v>75</v>
      </c>
      <c r="D10" s="36">
        <v>64</v>
      </c>
      <c r="E10" s="29">
        <f>(C10-D10)/D10</f>
        <v>0.171875</v>
      </c>
    </row>
    <row r="11" spans="2:5" ht="18.75" x14ac:dyDescent="0.3">
      <c r="B11" s="37" t="s">
        <v>12</v>
      </c>
      <c r="C11" s="38">
        <f>C10/C4</f>
        <v>5.8229813664596272E-2</v>
      </c>
      <c r="D11" s="38">
        <v>5.0999999999999997E-2</v>
      </c>
      <c r="E11" s="8"/>
    </row>
    <row r="12" spans="2:5" ht="18" x14ac:dyDescent="0.25">
      <c r="B12" s="33" t="s">
        <v>13</v>
      </c>
      <c r="C12" s="34">
        <v>-13</v>
      </c>
      <c r="D12" s="34">
        <v>-14</v>
      </c>
      <c r="E12" s="23"/>
    </row>
    <row r="13" spans="2:5" ht="18" x14ac:dyDescent="0.25">
      <c r="B13" s="39" t="s">
        <v>89</v>
      </c>
      <c r="C13" s="40">
        <v>-2</v>
      </c>
      <c r="D13" s="40">
        <v>2</v>
      </c>
      <c r="E13" s="9"/>
    </row>
    <row r="14" spans="2:5" ht="18" x14ac:dyDescent="0.25">
      <c r="B14" s="33" t="s">
        <v>14</v>
      </c>
      <c r="C14" s="34">
        <v>60</v>
      </c>
      <c r="D14" s="34">
        <v>52</v>
      </c>
      <c r="E14" s="23"/>
    </row>
    <row r="15" spans="2:5" ht="18" x14ac:dyDescent="0.25">
      <c r="B15" s="39" t="s">
        <v>15</v>
      </c>
      <c r="C15" s="40">
        <v>-19</v>
      </c>
      <c r="D15" s="40">
        <v>-15</v>
      </c>
      <c r="E15" s="9"/>
    </row>
    <row r="16" spans="2:5" ht="18" x14ac:dyDescent="0.25">
      <c r="B16" s="26" t="s">
        <v>5</v>
      </c>
      <c r="C16" s="36">
        <v>41</v>
      </c>
      <c r="D16" s="36">
        <v>37</v>
      </c>
      <c r="E16" s="24"/>
    </row>
    <row r="17" spans="2:5" ht="18" x14ac:dyDescent="0.25">
      <c r="B17" s="41" t="s">
        <v>6</v>
      </c>
      <c r="C17" s="42">
        <v>0.55000000000000004</v>
      </c>
      <c r="D17" s="42">
        <v>0.5</v>
      </c>
      <c r="E17" s="8"/>
    </row>
  </sheetData>
  <customSheetViews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scale="6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E14"/>
  <sheetViews>
    <sheetView showGridLines="0" workbookViewId="0">
      <selection activeCell="B17" sqref="B17"/>
    </sheetView>
  </sheetViews>
  <sheetFormatPr defaultColWidth="9.109375" defaultRowHeight="14.4" x14ac:dyDescent="0.3"/>
  <cols>
    <col min="1" max="1" width="9.109375" style="20"/>
    <col min="2" max="2" width="80.6640625" style="20" customWidth="1"/>
    <col min="3" max="3" width="16.6640625" style="20" customWidth="1"/>
    <col min="4" max="4" width="15.88671875" style="20" bestFit="1" customWidth="1"/>
    <col min="5" max="5" width="17.6640625" style="20" customWidth="1"/>
    <col min="6" max="16384" width="9.109375" style="20"/>
  </cols>
  <sheetData>
    <row r="2" spans="2:5" ht="41.25" thickBot="1" x14ac:dyDescent="0.35">
      <c r="B2" s="21"/>
      <c r="C2" s="17" t="s">
        <v>87</v>
      </c>
      <c r="D2" s="17" t="s">
        <v>62</v>
      </c>
      <c r="E2" s="22" t="s">
        <v>9</v>
      </c>
    </row>
    <row r="3" spans="2:5" ht="15" x14ac:dyDescent="0.25">
      <c r="B3" s="305" t="s">
        <v>36</v>
      </c>
      <c r="C3" s="305"/>
      <c r="D3" s="305"/>
      <c r="E3" s="305"/>
    </row>
    <row r="4" spans="2:5" ht="18.75" x14ac:dyDescent="0.3">
      <c r="B4" s="26" t="s">
        <v>1</v>
      </c>
      <c r="C4" s="27">
        <v>1288</v>
      </c>
      <c r="D4" s="28">
        <v>1257</v>
      </c>
      <c r="E4" s="43">
        <v>2.5000000000000001E-2</v>
      </c>
    </row>
    <row r="5" spans="2:5" ht="18.75" x14ac:dyDescent="0.3">
      <c r="B5" s="30" t="s">
        <v>2</v>
      </c>
      <c r="C5" s="31">
        <v>1141</v>
      </c>
      <c r="D5" s="31">
        <v>1113</v>
      </c>
      <c r="E5" s="32" t="s">
        <v>10</v>
      </c>
    </row>
    <row r="6" spans="2:5" ht="21" x14ac:dyDescent="0.25">
      <c r="B6" s="33" t="s">
        <v>41</v>
      </c>
      <c r="C6" s="34">
        <v>54</v>
      </c>
      <c r="D6" s="34">
        <v>48</v>
      </c>
      <c r="E6" s="6"/>
    </row>
    <row r="7" spans="2:5" ht="21.75" x14ac:dyDescent="0.3">
      <c r="B7" s="44" t="s">
        <v>79</v>
      </c>
      <c r="C7" s="45">
        <v>93</v>
      </c>
      <c r="D7" s="45">
        <v>96</v>
      </c>
      <c r="E7" s="46">
        <v>-3.1E-2</v>
      </c>
    </row>
    <row r="8" spans="2:5" ht="18.75" x14ac:dyDescent="0.3">
      <c r="B8" s="47" t="s">
        <v>16</v>
      </c>
      <c r="C8" s="48">
        <f>C7/C4</f>
        <v>7.2204968944099376E-2</v>
      </c>
      <c r="D8" s="48">
        <f>D7/D4</f>
        <v>7.6372315035799526E-2</v>
      </c>
      <c r="E8" s="10"/>
    </row>
    <row r="9" spans="2:5" ht="18" x14ac:dyDescent="0.25">
      <c r="B9" s="30" t="s">
        <v>13</v>
      </c>
      <c r="C9" s="35">
        <v>-13</v>
      </c>
      <c r="D9" s="35">
        <v>-14</v>
      </c>
      <c r="E9" s="11"/>
    </row>
    <row r="10" spans="2:5" ht="21.75" x14ac:dyDescent="0.3">
      <c r="B10" s="33" t="s">
        <v>88</v>
      </c>
      <c r="C10" s="49">
        <v>-5</v>
      </c>
      <c r="D10" s="49">
        <v>2</v>
      </c>
      <c r="E10" s="50"/>
    </row>
    <row r="11" spans="2:5" ht="36" x14ac:dyDescent="0.25">
      <c r="B11" s="30" t="s">
        <v>38</v>
      </c>
      <c r="C11" s="51">
        <v>75</v>
      </c>
      <c r="D11" s="51">
        <v>84</v>
      </c>
      <c r="E11" s="8"/>
    </row>
    <row r="12" spans="2:5" ht="19.5" customHeight="1" x14ac:dyDescent="0.25">
      <c r="B12" s="33" t="s">
        <v>86</v>
      </c>
      <c r="C12" s="34">
        <v>-25</v>
      </c>
      <c r="D12" s="34">
        <v>-27</v>
      </c>
      <c r="E12" s="23"/>
    </row>
    <row r="13" spans="2:5" ht="18" x14ac:dyDescent="0.25">
      <c r="B13" s="41" t="s">
        <v>35</v>
      </c>
      <c r="C13" s="52">
        <v>50</v>
      </c>
      <c r="D13" s="52">
        <v>57</v>
      </c>
      <c r="E13" s="12"/>
    </row>
    <row r="14" spans="2:5" ht="18" x14ac:dyDescent="0.25">
      <c r="B14" s="26" t="s">
        <v>17</v>
      </c>
      <c r="C14" s="53">
        <v>0.68</v>
      </c>
      <c r="D14" s="53">
        <v>0.77</v>
      </c>
      <c r="E14" s="25"/>
    </row>
  </sheetData>
  <customSheetViews>
    <customSheetView guid="{452708E9-9655-4ED1-B6DE-69EDE47156C2}" showGridLines="0" state="hidden">
      <selection activeCell="B17" sqref="B17"/>
      <pageMargins left="0.7" right="0.7" top="0.75" bottom="0.75" header="0.3" footer="0.3"/>
      <pageSetup orientation="portrait" r:id="rId1"/>
    </customSheetView>
    <customSheetView guid="{F10C164C-3902-48FA-903E-F42B48CB88C6}" showGridLines="0" state="hidden">
      <selection activeCell="B17" sqref="B17"/>
      <pageMargins left="0.7" right="0.7" top="0.75" bottom="0.75" header="0.3" footer="0.3"/>
      <pageSetup orientation="portrait" r:id="rId2"/>
    </customSheetView>
    <customSheetView guid="{53DCB48B-4F68-4024-9145-D294071FF927}" showGridLines="0" state="hidden">
      <selection activeCell="B17" sqref="B17"/>
      <pageMargins left="0.7" right="0.7" top="0.75" bottom="0.75" header="0.3" footer="0.3"/>
      <pageSetup orientation="portrait" r:id="rId3"/>
    </customSheetView>
  </customSheetViews>
  <mergeCells count="1">
    <mergeCell ref="B3:E3"/>
  </mergeCell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5"/>
  <sheetViews>
    <sheetView showGridLines="0" workbookViewId="0">
      <selection activeCell="B4" sqref="B4"/>
    </sheetView>
  </sheetViews>
  <sheetFormatPr defaultRowHeight="14.4" x14ac:dyDescent="0.3"/>
  <cols>
    <col min="2" max="2" width="41" customWidth="1"/>
    <col min="3" max="7" width="15.44140625" customWidth="1"/>
  </cols>
  <sheetData>
    <row r="2" spans="2:7" ht="52.5" x14ac:dyDescent="0.25">
      <c r="B2" s="13"/>
      <c r="C2" s="2" t="s">
        <v>18</v>
      </c>
      <c r="D2" s="2" t="s">
        <v>19</v>
      </c>
      <c r="E2" s="2" t="s">
        <v>20</v>
      </c>
      <c r="F2" s="2" t="s">
        <v>21</v>
      </c>
      <c r="G2" s="3" t="s">
        <v>22</v>
      </c>
    </row>
    <row r="3" spans="2:7" ht="25.5" x14ac:dyDescent="0.25">
      <c r="B3" s="54" t="s">
        <v>23</v>
      </c>
      <c r="C3" s="55">
        <v>63</v>
      </c>
      <c r="D3" s="55">
        <v>64</v>
      </c>
      <c r="E3" s="55">
        <v>63</v>
      </c>
      <c r="F3" s="55">
        <v>62</v>
      </c>
      <c r="G3" s="56">
        <v>252</v>
      </c>
    </row>
    <row r="4" spans="2:7" ht="25.5" x14ac:dyDescent="0.25">
      <c r="B4" s="57" t="s">
        <v>24</v>
      </c>
      <c r="C4" s="58">
        <v>63</v>
      </c>
      <c r="D4" s="58">
        <v>63</v>
      </c>
      <c r="E4" s="58">
        <v>64</v>
      </c>
      <c r="F4" s="58">
        <v>61</v>
      </c>
      <c r="G4" s="59">
        <v>251</v>
      </c>
    </row>
    <row r="5" spans="2:7" ht="25.5" x14ac:dyDescent="0.25">
      <c r="B5" s="54" t="s">
        <v>33</v>
      </c>
      <c r="C5" s="55">
        <v>0</v>
      </c>
      <c r="D5" s="55">
        <v>1</v>
      </c>
      <c r="E5" s="55">
        <v>-1</v>
      </c>
      <c r="F5" s="55">
        <v>1</v>
      </c>
      <c r="G5" s="56">
        <v>1</v>
      </c>
    </row>
  </sheetData>
  <customSheetViews>
    <customSheetView guid="{452708E9-9655-4ED1-B6DE-69EDE47156C2}" showGridLines="0" state="hidden">
      <selection activeCell="B4" sqref="B4"/>
      <pageMargins left="0.7" right="0.7" top="0.75" bottom="0.75" header="0.3" footer="0.3"/>
    </customSheetView>
    <customSheetView guid="{F10C164C-3902-48FA-903E-F42B48CB88C6}" showGridLines="0" state="hidden">
      <selection activeCell="B4" sqref="B4"/>
      <pageMargins left="0.7" right="0.7" top="0.75" bottom="0.75" header="0.3" footer="0.3"/>
    </customSheetView>
    <customSheetView guid="{53DCB48B-4F68-4024-9145-D294071FF927}" showGridLines="0" state="hidden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0"/>
  <sheetViews>
    <sheetView workbookViewId="0"/>
  </sheetViews>
  <sheetFormatPr defaultColWidth="9.109375" defaultRowHeight="14.4" x14ac:dyDescent="0.3"/>
  <cols>
    <col min="1" max="16384" width="9.109375" style="5"/>
  </cols>
  <sheetData>
    <row r="7" spans="5:11" ht="33.75" x14ac:dyDescent="0.5">
      <c r="E7" s="296" t="s">
        <v>152</v>
      </c>
      <c r="F7" s="295"/>
      <c r="G7" s="295"/>
      <c r="H7" s="295"/>
      <c r="I7" s="295"/>
      <c r="J7" s="295"/>
      <c r="K7" s="295"/>
    </row>
    <row r="8" spans="5:11" ht="33.75" x14ac:dyDescent="0.5">
      <c r="E8" s="296" t="s">
        <v>156</v>
      </c>
      <c r="F8" s="295"/>
      <c r="G8" s="295"/>
      <c r="H8" s="295"/>
      <c r="I8" s="295"/>
      <c r="J8" s="295"/>
      <c r="K8" s="295"/>
    </row>
    <row r="9" spans="5:11" ht="33.75" x14ac:dyDescent="0.5">
      <c r="E9" s="296" t="s">
        <v>153</v>
      </c>
      <c r="F9" s="295"/>
      <c r="G9" s="295"/>
      <c r="H9" s="295"/>
      <c r="I9" s="295"/>
      <c r="J9" s="295"/>
      <c r="K9" s="295"/>
    </row>
    <row r="10" spans="5:11" ht="28.5" x14ac:dyDescent="0.45">
      <c r="E10" s="208" t="s">
        <v>157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26"/>
  <sheetViews>
    <sheetView zoomScaleNormal="100" workbookViewId="0">
      <selection activeCell="A27" sqref="A27"/>
    </sheetView>
  </sheetViews>
  <sheetFormatPr defaultColWidth="9.109375" defaultRowHeight="15" customHeight="1" x14ac:dyDescent="0.3"/>
  <cols>
    <col min="1" max="1" width="2.44140625" style="5" customWidth="1"/>
    <col min="2" max="2" width="89.109375" style="5" customWidth="1"/>
    <col min="3" max="6" width="12.33203125" style="5" customWidth="1"/>
    <col min="7" max="16384" width="9.109375" style="5"/>
  </cols>
  <sheetData>
    <row r="2" spans="2:7" ht="31.5" x14ac:dyDescent="0.5">
      <c r="B2" s="306" t="s">
        <v>131</v>
      </c>
      <c r="C2" s="306"/>
      <c r="D2" s="306"/>
      <c r="E2" s="306"/>
      <c r="F2" s="306"/>
      <c r="G2" s="306"/>
    </row>
    <row r="3" spans="2:7" ht="15" customHeight="1" x14ac:dyDescent="0.5">
      <c r="B3" s="185"/>
      <c r="C3" s="185"/>
      <c r="D3" s="185"/>
      <c r="E3" s="185"/>
    </row>
    <row r="4" spans="2:7" ht="15" customHeight="1" x14ac:dyDescent="0.25">
      <c r="B4" s="186"/>
      <c r="C4" s="186"/>
      <c r="D4" s="186"/>
      <c r="E4" s="186"/>
      <c r="F4" s="186"/>
    </row>
    <row r="5" spans="2:7" s="198" customFormat="1" ht="15" customHeight="1" x14ac:dyDescent="0.25">
      <c r="B5" s="186"/>
      <c r="C5" s="186"/>
      <c r="D5" s="186"/>
      <c r="E5" s="186"/>
      <c r="F5" s="186"/>
    </row>
    <row r="6" spans="2:7" ht="15" customHeight="1" x14ac:dyDescent="0.25">
      <c r="B6" s="186"/>
      <c r="C6" s="186"/>
      <c r="D6" s="186"/>
      <c r="E6" s="186"/>
      <c r="F6" s="186"/>
    </row>
    <row r="7" spans="2:7" ht="18" thickBot="1" x14ac:dyDescent="0.3">
      <c r="B7" s="186"/>
      <c r="C7" s="192" t="s">
        <v>136</v>
      </c>
      <c r="D7" s="192" t="s">
        <v>87</v>
      </c>
      <c r="E7" s="192" t="s">
        <v>97</v>
      </c>
      <c r="F7" s="192" t="s">
        <v>138</v>
      </c>
      <c r="G7" s="192" t="s">
        <v>158</v>
      </c>
    </row>
    <row r="8" spans="2:7" ht="18" customHeight="1" x14ac:dyDescent="0.25">
      <c r="B8" s="186"/>
      <c r="C8" s="307" t="s">
        <v>137</v>
      </c>
      <c r="D8" s="307"/>
      <c r="E8" s="307"/>
      <c r="F8" s="307"/>
      <c r="G8" s="307"/>
    </row>
    <row r="9" spans="2:7" x14ac:dyDescent="0.25">
      <c r="B9" s="150" t="s">
        <v>154</v>
      </c>
      <c r="C9" s="202">
        <v>53</v>
      </c>
      <c r="D9" s="202">
        <v>41</v>
      </c>
      <c r="E9" s="202">
        <v>91</v>
      </c>
      <c r="F9" s="203">
        <v>59</v>
      </c>
      <c r="G9" s="203">
        <v>72</v>
      </c>
    </row>
    <row r="10" spans="2:7" ht="15" customHeight="1" x14ac:dyDescent="0.25">
      <c r="B10" s="244" t="s">
        <v>142</v>
      </c>
      <c r="C10" s="204">
        <v>74</v>
      </c>
      <c r="D10" s="204">
        <v>74</v>
      </c>
      <c r="E10" s="204">
        <v>114</v>
      </c>
      <c r="F10" s="205">
        <v>153</v>
      </c>
      <c r="G10" s="205">
        <v>153</v>
      </c>
    </row>
    <row r="11" spans="2:7" ht="15" customHeight="1" x14ac:dyDescent="0.25">
      <c r="B11" s="153" t="s">
        <v>143</v>
      </c>
      <c r="C11" s="207">
        <v>0.72</v>
      </c>
      <c r="D11" s="207">
        <v>0.55000000000000004</v>
      </c>
      <c r="E11" s="207">
        <v>0.8</v>
      </c>
      <c r="F11" s="207">
        <v>0.39</v>
      </c>
      <c r="G11" s="207">
        <f>G9/G10</f>
        <v>0.47058823529411764</v>
      </c>
    </row>
    <row r="12" spans="2:7" ht="15" customHeight="1" x14ac:dyDescent="0.25">
      <c r="B12" s="184"/>
      <c r="C12" s="193"/>
      <c r="D12" s="193"/>
      <c r="E12" s="193"/>
      <c r="F12" s="200"/>
      <c r="G12" s="200"/>
    </row>
    <row r="13" spans="2:7" ht="15" customHeight="1" x14ac:dyDescent="0.25">
      <c r="B13" s="150" t="s">
        <v>144</v>
      </c>
      <c r="C13" s="202">
        <f>C9</f>
        <v>53</v>
      </c>
      <c r="D13" s="202">
        <f>C13+D9</f>
        <v>94</v>
      </c>
      <c r="E13" s="202">
        <f>D13+E9</f>
        <v>185</v>
      </c>
      <c r="F13" s="203">
        <v>244</v>
      </c>
      <c r="G13" s="203">
        <v>72</v>
      </c>
    </row>
    <row r="14" spans="2:7" ht="15" customHeight="1" x14ac:dyDescent="0.25">
      <c r="B14" s="244" t="s">
        <v>145</v>
      </c>
      <c r="C14" s="204">
        <v>74</v>
      </c>
      <c r="D14" s="204">
        <v>74</v>
      </c>
      <c r="E14" s="204">
        <v>87</v>
      </c>
      <c r="F14" s="205">
        <v>104</v>
      </c>
      <c r="G14" s="205">
        <v>153</v>
      </c>
    </row>
    <row r="15" spans="2:7" ht="15" customHeight="1" x14ac:dyDescent="0.25">
      <c r="B15" s="153" t="s">
        <v>146</v>
      </c>
      <c r="C15" s="207">
        <f>C13/C14</f>
        <v>0.71621621621621623</v>
      </c>
      <c r="D15" s="207">
        <f>D13/D14</f>
        <v>1.2702702702702702</v>
      </c>
      <c r="E15" s="207">
        <f>E13/E14</f>
        <v>2.1264367816091956</v>
      </c>
      <c r="F15" s="207">
        <v>2.35</v>
      </c>
      <c r="G15" s="207">
        <f>G13/G14</f>
        <v>0.47058823529411764</v>
      </c>
    </row>
    <row r="16" spans="2:7" ht="15" customHeight="1" x14ac:dyDescent="0.25">
      <c r="B16" s="184"/>
      <c r="C16" s="193"/>
      <c r="D16" s="193"/>
      <c r="E16" s="193"/>
      <c r="F16" s="200"/>
      <c r="G16" s="200"/>
    </row>
    <row r="17" spans="2:7" ht="15" customHeight="1" x14ac:dyDescent="0.25">
      <c r="B17" s="150" t="s">
        <v>155</v>
      </c>
      <c r="C17" s="202">
        <v>57</v>
      </c>
      <c r="D17" s="202">
        <v>50</v>
      </c>
      <c r="E17" s="202">
        <v>143</v>
      </c>
      <c r="F17" s="203">
        <v>115</v>
      </c>
      <c r="G17" s="203">
        <v>134</v>
      </c>
    </row>
    <row r="18" spans="2:7" ht="15" customHeight="1" x14ac:dyDescent="0.25">
      <c r="B18" s="244" t="s">
        <v>142</v>
      </c>
      <c r="C18" s="204">
        <v>74</v>
      </c>
      <c r="D18" s="204">
        <v>74</v>
      </c>
      <c r="E18" s="204">
        <v>114</v>
      </c>
      <c r="F18" s="205">
        <v>153</v>
      </c>
      <c r="G18" s="205">
        <v>153</v>
      </c>
    </row>
    <row r="19" spans="2:7" ht="15" customHeight="1" x14ac:dyDescent="0.25">
      <c r="B19" s="153" t="s">
        <v>147</v>
      </c>
      <c r="C19" s="207">
        <v>0.77</v>
      </c>
      <c r="D19" s="207">
        <v>0.68</v>
      </c>
      <c r="E19" s="207">
        <f>E17/E18</f>
        <v>1.2543859649122806</v>
      </c>
      <c r="F19" s="207">
        <v>0.75</v>
      </c>
      <c r="G19" s="207">
        <f>G17/G18</f>
        <v>0.87581699346405228</v>
      </c>
    </row>
    <row r="20" spans="2:7" ht="15" customHeight="1" x14ac:dyDescent="0.25">
      <c r="B20" s="184"/>
      <c r="C20" s="193"/>
      <c r="D20" s="193"/>
      <c r="E20" s="193"/>
      <c r="F20" s="200"/>
      <c r="G20" s="200"/>
    </row>
    <row r="21" spans="2:7" ht="15" customHeight="1" x14ac:dyDescent="0.25">
      <c r="B21" s="150" t="s">
        <v>148</v>
      </c>
      <c r="C21" s="202">
        <v>57</v>
      </c>
      <c r="D21" s="202">
        <v>107</v>
      </c>
      <c r="E21" s="202">
        <v>250</v>
      </c>
      <c r="F21" s="203">
        <v>365</v>
      </c>
      <c r="G21" s="203">
        <v>134</v>
      </c>
    </row>
    <row r="22" spans="2:7" ht="15" customHeight="1" x14ac:dyDescent="0.25">
      <c r="B22" s="244" t="s">
        <v>145</v>
      </c>
      <c r="C22" s="204">
        <v>74</v>
      </c>
      <c r="D22" s="204">
        <v>74</v>
      </c>
      <c r="E22" s="204">
        <v>87</v>
      </c>
      <c r="F22" s="205">
        <v>104</v>
      </c>
      <c r="G22" s="205">
        <v>153</v>
      </c>
    </row>
    <row r="23" spans="2:7" ht="15" customHeight="1" x14ac:dyDescent="0.25">
      <c r="B23" s="153" t="s">
        <v>149</v>
      </c>
      <c r="C23" s="207">
        <v>0.77</v>
      </c>
      <c r="D23" s="207">
        <v>1.45</v>
      </c>
      <c r="E23" s="207">
        <v>2.87</v>
      </c>
      <c r="F23" s="207">
        <v>3.51</v>
      </c>
      <c r="G23" s="207">
        <f>G21/G22</f>
        <v>0.87581699346405228</v>
      </c>
    </row>
    <row r="24" spans="2:7" ht="15" customHeight="1" x14ac:dyDescent="0.25">
      <c r="C24" s="201"/>
      <c r="D24" s="201"/>
      <c r="E24" s="201"/>
      <c r="F24" s="201"/>
    </row>
    <row r="25" spans="2:7" ht="15" customHeight="1" x14ac:dyDescent="0.25">
      <c r="B25" s="303" t="s">
        <v>195</v>
      </c>
    </row>
    <row r="26" spans="2:7" ht="23.25" customHeight="1" x14ac:dyDescent="0.3">
      <c r="B26" s="304" t="s">
        <v>199</v>
      </c>
    </row>
  </sheetData>
  <mergeCells count="2">
    <mergeCell ref="B2:G2"/>
    <mergeCell ref="C8:G8"/>
  </mergeCell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Q20"/>
  <sheetViews>
    <sheetView showGridLines="0" tabSelected="1" zoomScale="70" zoomScaleNormal="70" workbookViewId="0">
      <selection activeCell="H11" sqref="H11"/>
    </sheetView>
  </sheetViews>
  <sheetFormatPr defaultRowHeight="14.4" x14ac:dyDescent="0.3"/>
  <cols>
    <col min="1" max="1" width="2.44140625" customWidth="1"/>
    <col min="2" max="2" width="56.109375" customWidth="1"/>
    <col min="3" max="13" width="16.6640625" customWidth="1"/>
  </cols>
  <sheetData>
    <row r="2" spans="1:17" ht="36" customHeight="1" x14ac:dyDescent="0.4">
      <c r="A2" s="16"/>
      <c r="B2" s="308" t="s">
        <v>113</v>
      </c>
      <c r="C2" s="308"/>
      <c r="D2" s="308"/>
      <c r="E2" s="308"/>
      <c r="F2" s="308"/>
      <c r="G2" s="308"/>
      <c r="H2" s="308"/>
      <c r="I2" s="308"/>
      <c r="J2" s="308"/>
    </row>
    <row r="3" spans="1:17" ht="12" customHeight="1" x14ac:dyDescent="0.4">
      <c r="A3" s="16"/>
      <c r="B3" s="177"/>
      <c r="C3" s="177"/>
      <c r="D3" s="177"/>
      <c r="E3" s="177"/>
      <c r="F3" s="177"/>
      <c r="G3" s="177"/>
      <c r="H3" s="177"/>
      <c r="I3" s="177"/>
      <c r="J3" s="177"/>
    </row>
    <row r="4" spans="1:17" ht="24" thickBot="1" x14ac:dyDescent="0.35">
      <c r="A4" s="16"/>
      <c r="B4" s="14"/>
      <c r="C4" s="17" t="s">
        <v>40</v>
      </c>
      <c r="D4" s="17" t="s">
        <v>62</v>
      </c>
      <c r="E4" s="17" t="s">
        <v>63</v>
      </c>
      <c r="F4" s="17" t="s">
        <v>64</v>
      </c>
      <c r="G4" s="17" t="s">
        <v>65</v>
      </c>
      <c r="H4" s="17" t="s">
        <v>7</v>
      </c>
      <c r="I4" s="17" t="s">
        <v>87</v>
      </c>
      <c r="J4" s="17" t="s">
        <v>97</v>
      </c>
      <c r="K4" s="17" t="s">
        <v>138</v>
      </c>
      <c r="L4" s="17" t="s">
        <v>23</v>
      </c>
      <c r="M4" s="17" t="s">
        <v>158</v>
      </c>
    </row>
    <row r="5" spans="1:17" ht="15" x14ac:dyDescent="0.25">
      <c r="A5" s="16"/>
      <c r="B5" s="15"/>
      <c r="C5" s="309" t="s">
        <v>25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</row>
    <row r="6" spans="1:17" ht="36" x14ac:dyDescent="0.25">
      <c r="A6" s="16"/>
      <c r="B6" s="14" t="s">
        <v>26</v>
      </c>
      <c r="C6" s="280">
        <v>38</v>
      </c>
      <c r="D6" s="280">
        <v>64</v>
      </c>
      <c r="E6" s="280">
        <v>94</v>
      </c>
      <c r="F6" s="281">
        <v>102</v>
      </c>
      <c r="G6" s="280">
        <v>298</v>
      </c>
      <c r="H6" s="280">
        <v>89</v>
      </c>
      <c r="I6" s="280">
        <v>75</v>
      </c>
      <c r="J6" s="280">
        <v>101</v>
      </c>
      <c r="K6" s="280">
        <v>152</v>
      </c>
      <c r="L6" s="280">
        <v>417</v>
      </c>
      <c r="M6" s="280">
        <v>141</v>
      </c>
      <c r="N6" s="279"/>
      <c r="O6" s="279"/>
      <c r="P6" s="279"/>
      <c r="Q6" s="279"/>
    </row>
    <row r="7" spans="1:17" ht="17.25" customHeight="1" x14ac:dyDescent="0.3">
      <c r="A7" s="16"/>
      <c r="B7" s="282" t="s">
        <v>67</v>
      </c>
      <c r="C7" s="283">
        <v>0</v>
      </c>
      <c r="D7" s="283">
        <v>0</v>
      </c>
      <c r="E7" s="283">
        <v>0</v>
      </c>
      <c r="F7" s="283">
        <v>0</v>
      </c>
      <c r="G7" s="283">
        <v>0</v>
      </c>
      <c r="H7" s="283">
        <v>9</v>
      </c>
      <c r="I7" s="283">
        <v>15</v>
      </c>
      <c r="J7" s="283">
        <v>44</v>
      </c>
      <c r="K7" s="283">
        <v>22</v>
      </c>
      <c r="L7" s="283">
        <v>90</v>
      </c>
      <c r="M7" s="283">
        <v>19</v>
      </c>
      <c r="N7" s="279"/>
      <c r="O7" s="279"/>
      <c r="P7" s="279"/>
      <c r="Q7" s="279"/>
    </row>
    <row r="8" spans="1:17" ht="17.25" customHeight="1" x14ac:dyDescent="0.3">
      <c r="A8" s="16"/>
      <c r="B8" s="284" t="s">
        <v>29</v>
      </c>
      <c r="C8" s="285">
        <v>2</v>
      </c>
      <c r="D8" s="285">
        <v>3</v>
      </c>
      <c r="E8" s="285">
        <v>2</v>
      </c>
      <c r="F8" s="285">
        <v>2</v>
      </c>
      <c r="G8" s="285">
        <f>SUM(C8:F8)</f>
        <v>9</v>
      </c>
      <c r="H8" s="285">
        <v>1</v>
      </c>
      <c r="I8" s="285">
        <v>2</v>
      </c>
      <c r="J8" s="285">
        <v>27</v>
      </c>
      <c r="K8" s="285">
        <v>54</v>
      </c>
      <c r="L8" s="285">
        <v>84</v>
      </c>
      <c r="M8" s="285">
        <v>69</v>
      </c>
      <c r="N8" s="279"/>
      <c r="O8" s="279"/>
      <c r="P8" s="279"/>
      <c r="Q8" s="279"/>
    </row>
    <row r="9" spans="1:17" s="1" customFormat="1" ht="17.25" customHeight="1" x14ac:dyDescent="0.3">
      <c r="A9" s="90"/>
      <c r="B9" s="286" t="s">
        <v>0</v>
      </c>
      <c r="C9" s="287">
        <v>40</v>
      </c>
      <c r="D9" s="287">
        <v>29</v>
      </c>
      <c r="E9" s="287">
        <v>4</v>
      </c>
      <c r="F9" s="283" t="s">
        <v>60</v>
      </c>
      <c r="G9" s="287">
        <v>73</v>
      </c>
      <c r="H9" s="287">
        <v>0</v>
      </c>
      <c r="I9" s="287">
        <v>0</v>
      </c>
      <c r="J9" s="287">
        <v>0</v>
      </c>
      <c r="K9" s="287">
        <v>4</v>
      </c>
      <c r="L9" s="287">
        <v>4</v>
      </c>
      <c r="M9" s="287">
        <v>0</v>
      </c>
      <c r="N9" s="288"/>
      <c r="O9" s="288"/>
      <c r="P9" s="288"/>
      <c r="Q9" s="288"/>
    </row>
    <row r="10" spans="1:17" s="1" customFormat="1" ht="17.25" customHeight="1" x14ac:dyDescent="0.3">
      <c r="A10" s="90"/>
      <c r="B10" s="289" t="s">
        <v>4</v>
      </c>
      <c r="C10" s="290">
        <v>2</v>
      </c>
      <c r="D10" s="290" t="s">
        <v>61</v>
      </c>
      <c r="E10" s="290">
        <v>1</v>
      </c>
      <c r="F10" s="285">
        <v>3</v>
      </c>
      <c r="G10" s="290">
        <v>6</v>
      </c>
      <c r="H10" s="290">
        <v>0</v>
      </c>
      <c r="I10" s="290">
        <v>1</v>
      </c>
      <c r="J10" s="290">
        <v>5</v>
      </c>
      <c r="K10" s="290">
        <v>8</v>
      </c>
      <c r="L10" s="290">
        <v>14</v>
      </c>
      <c r="M10" s="290">
        <v>13</v>
      </c>
      <c r="N10" s="288"/>
      <c r="O10" s="288"/>
      <c r="P10" s="288"/>
      <c r="Q10" s="288"/>
    </row>
    <row r="11" spans="1:17" s="1" customFormat="1" ht="36" x14ac:dyDescent="0.25">
      <c r="A11" s="90"/>
      <c r="B11" s="291" t="s">
        <v>27</v>
      </c>
      <c r="C11" s="292">
        <v>82</v>
      </c>
      <c r="D11" s="292">
        <v>96</v>
      </c>
      <c r="E11" s="292">
        <v>101</v>
      </c>
      <c r="F11" s="292">
        <v>107</v>
      </c>
      <c r="G11" s="292">
        <v>386</v>
      </c>
      <c r="H11" s="292">
        <v>99</v>
      </c>
      <c r="I11" s="292">
        <v>93</v>
      </c>
      <c r="J11" s="292">
        <v>177</v>
      </c>
      <c r="K11" s="292">
        <v>240</v>
      </c>
      <c r="L11" s="292">
        <v>609</v>
      </c>
      <c r="M11" s="292">
        <f>SUM(M6:M10)</f>
        <v>242</v>
      </c>
      <c r="N11" s="288"/>
      <c r="O11" s="288"/>
      <c r="P11" s="288"/>
      <c r="Q11" s="288"/>
    </row>
    <row r="12" spans="1:17" s="1" customFormat="1" ht="21.75" customHeight="1" x14ac:dyDescent="0.35">
      <c r="A12" s="90"/>
      <c r="B12" s="293" t="s">
        <v>16</v>
      </c>
      <c r="C12" s="294">
        <v>6.5799999999999997E-2</v>
      </c>
      <c r="D12" s="294">
        <v>7.5999999999999998E-2</v>
      </c>
      <c r="E12" s="294">
        <v>7.8E-2</v>
      </c>
      <c r="F12" s="294">
        <v>8.4000000000000005E-2</v>
      </c>
      <c r="G12" s="294">
        <v>7.5999999999999998E-2</v>
      </c>
      <c r="H12" s="294">
        <v>7.4999999999999997E-2</v>
      </c>
      <c r="I12" s="294">
        <v>7.22E-2</v>
      </c>
      <c r="J12" s="294">
        <v>9.5000000000000001E-2</v>
      </c>
      <c r="K12" s="294">
        <v>9.2999999999999999E-2</v>
      </c>
      <c r="L12" s="294">
        <v>8.5999999999999993E-2</v>
      </c>
      <c r="M12" s="294">
        <v>9.4E-2</v>
      </c>
      <c r="N12" s="288"/>
      <c r="O12" s="288"/>
      <c r="P12" s="288"/>
      <c r="Q12" s="288"/>
    </row>
    <row r="13" spans="1:17" ht="15" x14ac:dyDescent="0.25">
      <c r="A13" s="16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79"/>
      <c r="M13" s="288"/>
      <c r="N13" s="279"/>
      <c r="O13" s="279"/>
      <c r="P13" s="279"/>
      <c r="Q13" s="279"/>
    </row>
    <row r="14" spans="1:17" ht="15" x14ac:dyDescent="0.25">
      <c r="A14" s="16"/>
      <c r="B14" s="295" t="s">
        <v>174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79"/>
      <c r="M14" s="288"/>
      <c r="N14" s="279"/>
      <c r="O14" s="279"/>
      <c r="P14" s="279"/>
      <c r="Q14" s="279"/>
    </row>
    <row r="15" spans="1:17" ht="15" x14ac:dyDescent="0.25">
      <c r="A15" s="16"/>
      <c r="B15" s="288" t="s">
        <v>197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79"/>
      <c r="M15" s="288"/>
      <c r="N15" s="279"/>
      <c r="O15" s="279"/>
      <c r="P15" s="279"/>
      <c r="Q15" s="279"/>
    </row>
    <row r="16" spans="1:17" ht="15" x14ac:dyDescent="0.25">
      <c r="A16" s="16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79"/>
      <c r="M16" s="288"/>
      <c r="N16" s="279"/>
      <c r="O16" s="279"/>
      <c r="P16" s="279"/>
      <c r="Q16" s="279"/>
    </row>
    <row r="17" spans="1:17" ht="15" x14ac:dyDescent="0.25">
      <c r="A17" s="16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79"/>
      <c r="M17" s="279"/>
      <c r="N17" s="279"/>
      <c r="O17" s="279"/>
      <c r="P17" s="279"/>
      <c r="Q17" s="279"/>
    </row>
    <row r="18" spans="1:17" ht="15" x14ac:dyDescent="0.25">
      <c r="A18" s="16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79"/>
      <c r="M18" s="279"/>
      <c r="N18" s="279"/>
      <c r="O18" s="279"/>
      <c r="P18" s="279"/>
      <c r="Q18" s="279"/>
    </row>
    <row r="19" spans="1:17" ht="15" x14ac:dyDescent="0.25"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79"/>
      <c r="M19" s="279"/>
      <c r="N19" s="279"/>
      <c r="O19" s="279"/>
      <c r="P19" s="279"/>
      <c r="Q19" s="279"/>
    </row>
    <row r="20" spans="1:17" ht="15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2">
    <mergeCell ref="B2:J2"/>
    <mergeCell ref="C5:M5"/>
  </mergeCells>
  <pageMargins left="0.7" right="0.7" top="0.75" bottom="0.75" header="0.3" footer="0.3"/>
  <pageSetup scale="50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M34"/>
  <sheetViews>
    <sheetView showGridLines="0" topLeftCell="A7" zoomScale="80" zoomScaleNormal="80" workbookViewId="0">
      <selection activeCell="B2" sqref="B2:J2"/>
    </sheetView>
  </sheetViews>
  <sheetFormatPr defaultColWidth="9.109375" defaultRowHeight="14.4" x14ac:dyDescent="0.3"/>
  <cols>
    <col min="1" max="1" width="2.44140625" style="5" customWidth="1"/>
    <col min="2" max="2" width="65.88671875" style="20" customWidth="1"/>
    <col min="3" max="12" width="14.44140625" style="20" customWidth="1"/>
    <col min="13" max="13" width="14.5546875" style="20" customWidth="1"/>
    <col min="14" max="16384" width="9.109375" style="20"/>
  </cols>
  <sheetData>
    <row r="2" spans="2:13" ht="31.5" x14ac:dyDescent="0.5">
      <c r="B2" s="310" t="s">
        <v>114</v>
      </c>
      <c r="C2" s="310"/>
      <c r="D2" s="310"/>
      <c r="E2" s="310"/>
      <c r="F2" s="310"/>
      <c r="G2" s="310"/>
      <c r="H2" s="310"/>
      <c r="I2" s="310"/>
      <c r="J2" s="310"/>
    </row>
    <row r="3" spans="2:13" ht="11.25" customHeight="1" x14ac:dyDescent="0.25"/>
    <row r="4" spans="2:13" ht="24" thickBot="1" x14ac:dyDescent="0.4">
      <c r="B4" s="19"/>
      <c r="C4" s="71" t="s">
        <v>81</v>
      </c>
      <c r="D4" s="71" t="s">
        <v>82</v>
      </c>
      <c r="E4" s="71" t="s">
        <v>83</v>
      </c>
      <c r="F4" s="71" t="s">
        <v>84</v>
      </c>
      <c r="G4" s="71" t="s">
        <v>85</v>
      </c>
      <c r="H4" s="133" t="s">
        <v>95</v>
      </c>
      <c r="I4" s="133" t="s">
        <v>87</v>
      </c>
      <c r="J4" s="133" t="s">
        <v>97</v>
      </c>
      <c r="K4" s="133" t="s">
        <v>138</v>
      </c>
      <c r="L4" s="133" t="s">
        <v>23</v>
      </c>
      <c r="M4" s="133" t="s">
        <v>158</v>
      </c>
    </row>
    <row r="5" spans="2:13" ht="15" customHeight="1" x14ac:dyDescent="0.25">
      <c r="B5" s="4"/>
      <c r="C5" s="311" t="s">
        <v>37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</row>
    <row r="6" spans="2:13" ht="15" customHeight="1" x14ac:dyDescent="0.25">
      <c r="B6" s="132" t="s">
        <v>27</v>
      </c>
      <c r="C6" s="141">
        <v>82</v>
      </c>
      <c r="D6" s="141">
        <v>96</v>
      </c>
      <c r="E6" s="141">
        <v>101</v>
      </c>
      <c r="F6" s="141">
        <v>107</v>
      </c>
      <c r="G6" s="141">
        <f t="shared" ref="G6:G13" si="0">SUM(C6:F6)</f>
        <v>386</v>
      </c>
      <c r="H6" s="141">
        <v>99</v>
      </c>
      <c r="I6" s="141">
        <v>93</v>
      </c>
      <c r="J6" s="141">
        <v>177</v>
      </c>
      <c r="K6" s="141">
        <v>240</v>
      </c>
      <c r="L6" s="141">
        <v>609</v>
      </c>
      <c r="M6" s="141">
        <v>242</v>
      </c>
    </row>
    <row r="7" spans="2:13" ht="15" customHeight="1" x14ac:dyDescent="0.25">
      <c r="B7" s="138" t="s">
        <v>32</v>
      </c>
      <c r="C7" s="122">
        <v>10</v>
      </c>
      <c r="D7" s="122">
        <v>9</v>
      </c>
      <c r="E7" s="122">
        <v>9</v>
      </c>
      <c r="F7" s="122">
        <v>7</v>
      </c>
      <c r="G7" s="122">
        <f t="shared" si="0"/>
        <v>35</v>
      </c>
      <c r="H7" s="122">
        <v>7</v>
      </c>
      <c r="I7" s="122">
        <v>7</v>
      </c>
      <c r="J7" s="122">
        <v>10</v>
      </c>
      <c r="K7" s="122">
        <v>14</v>
      </c>
      <c r="L7" s="122">
        <v>38</v>
      </c>
      <c r="M7" s="122">
        <v>13</v>
      </c>
    </row>
    <row r="8" spans="2:13" ht="15" customHeight="1" x14ac:dyDescent="0.25">
      <c r="B8" s="140" t="s">
        <v>89</v>
      </c>
      <c r="C8" s="125">
        <v>-1</v>
      </c>
      <c r="D8" s="125">
        <v>2</v>
      </c>
      <c r="E8" s="125" t="s">
        <v>52</v>
      </c>
      <c r="F8" s="125">
        <v>1</v>
      </c>
      <c r="G8" s="125">
        <f t="shared" si="0"/>
        <v>2</v>
      </c>
      <c r="H8" s="125">
        <v>-2</v>
      </c>
      <c r="I8" s="125">
        <v>-5</v>
      </c>
      <c r="J8" s="125">
        <v>-1</v>
      </c>
      <c r="K8" s="125">
        <v>-10</v>
      </c>
      <c r="L8" s="125">
        <v>-18</v>
      </c>
      <c r="M8" s="125">
        <v>3</v>
      </c>
    </row>
    <row r="9" spans="2:13" ht="15" customHeight="1" x14ac:dyDescent="0.25">
      <c r="B9" s="127" t="s">
        <v>30</v>
      </c>
      <c r="C9" s="134">
        <f>SUM(C6:C8)</f>
        <v>91</v>
      </c>
      <c r="D9" s="134">
        <f>SUM(D6:D8)</f>
        <v>107</v>
      </c>
      <c r="E9" s="134">
        <f>SUM(E6:E8)</f>
        <v>110</v>
      </c>
      <c r="F9" s="134">
        <f>SUM(F6:F8)</f>
        <v>115</v>
      </c>
      <c r="G9" s="134">
        <f t="shared" si="0"/>
        <v>423</v>
      </c>
      <c r="H9" s="134">
        <f>SUM(H6:H8)</f>
        <v>104</v>
      </c>
      <c r="I9" s="134">
        <f>SUM(I6:I8)</f>
        <v>95</v>
      </c>
      <c r="J9" s="134">
        <f>SUM(J6:J8)</f>
        <v>186</v>
      </c>
      <c r="K9" s="134">
        <v>244</v>
      </c>
      <c r="L9" s="134">
        <v>629</v>
      </c>
      <c r="M9" s="134">
        <f>SUM(M6:M8)</f>
        <v>258</v>
      </c>
    </row>
    <row r="10" spans="2:13" ht="15" x14ac:dyDescent="0.25">
      <c r="B10" s="140" t="s">
        <v>32</v>
      </c>
      <c r="C10" s="137">
        <v>-10</v>
      </c>
      <c r="D10" s="137">
        <v>-9</v>
      </c>
      <c r="E10" s="137">
        <v>-9</v>
      </c>
      <c r="F10" s="137">
        <v>-7</v>
      </c>
      <c r="G10" s="137">
        <f t="shared" si="0"/>
        <v>-35</v>
      </c>
      <c r="H10" s="137">
        <v>-7</v>
      </c>
      <c r="I10" s="137">
        <v>-7</v>
      </c>
      <c r="J10" s="137">
        <v>-10</v>
      </c>
      <c r="K10" s="137">
        <v>-14</v>
      </c>
      <c r="L10" s="137">
        <v>-38</v>
      </c>
      <c r="M10" s="137">
        <v>-13</v>
      </c>
    </row>
    <row r="11" spans="2:13" ht="15" customHeight="1" x14ac:dyDescent="0.25">
      <c r="B11" s="139" t="s">
        <v>13</v>
      </c>
      <c r="C11" s="135">
        <v>-14</v>
      </c>
      <c r="D11" s="135">
        <v>-14</v>
      </c>
      <c r="E11" s="135">
        <v>-14</v>
      </c>
      <c r="F11" s="135">
        <v>-12</v>
      </c>
      <c r="G11" s="135">
        <f t="shared" si="0"/>
        <v>-54</v>
      </c>
      <c r="H11" s="135">
        <v>-11</v>
      </c>
      <c r="I11" s="135">
        <v>-13</v>
      </c>
      <c r="J11" s="135">
        <v>-25</v>
      </c>
      <c r="K11" s="135">
        <v>-37</v>
      </c>
      <c r="L11" s="135">
        <v>-86</v>
      </c>
      <c r="M11" s="135">
        <v>-36</v>
      </c>
    </row>
    <row r="12" spans="2:13" ht="15" customHeight="1" x14ac:dyDescent="0.25">
      <c r="B12" s="140" t="s">
        <v>39</v>
      </c>
      <c r="C12" s="137">
        <v>-17</v>
      </c>
      <c r="D12" s="137">
        <v>-27</v>
      </c>
      <c r="E12" s="137">
        <v>-34</v>
      </c>
      <c r="F12" s="137">
        <v>-37</v>
      </c>
      <c r="G12" s="137">
        <f t="shared" si="0"/>
        <v>-115</v>
      </c>
      <c r="H12" s="137">
        <v>-29</v>
      </c>
      <c r="I12" s="137">
        <v>-25</v>
      </c>
      <c r="J12" s="137">
        <v>-7</v>
      </c>
      <c r="K12" s="137">
        <v>-77</v>
      </c>
      <c r="L12" s="137">
        <v>-138</v>
      </c>
      <c r="M12" s="137">
        <v>-73</v>
      </c>
    </row>
    <row r="13" spans="2:13" ht="15" x14ac:dyDescent="0.25">
      <c r="B13" s="136" t="s">
        <v>116</v>
      </c>
      <c r="C13" s="134">
        <f>SUM(C9:C12)</f>
        <v>50</v>
      </c>
      <c r="D13" s="134">
        <f>SUM(D9:D12)</f>
        <v>57</v>
      </c>
      <c r="E13" s="134">
        <f>SUM(E9:E12)</f>
        <v>53</v>
      </c>
      <c r="F13" s="134">
        <f>SUM(F9:F12)</f>
        <v>59</v>
      </c>
      <c r="G13" s="134">
        <f t="shared" si="0"/>
        <v>219</v>
      </c>
      <c r="H13" s="134">
        <f>SUM(H9:H12)</f>
        <v>57</v>
      </c>
      <c r="I13" s="134">
        <f>SUM(I9:I12)</f>
        <v>50</v>
      </c>
      <c r="J13" s="134">
        <f>SUM(J9:J12)</f>
        <v>144</v>
      </c>
      <c r="K13" s="134">
        <v>116</v>
      </c>
      <c r="L13" s="134">
        <v>367</v>
      </c>
      <c r="M13" s="134">
        <f>SUM(M9:M12)</f>
        <v>136</v>
      </c>
    </row>
    <row r="14" spans="2:13" ht="29.25" customHeight="1" x14ac:dyDescent="0.25">
      <c r="B14" s="187" t="s">
        <v>133</v>
      </c>
      <c r="C14" s="159">
        <v>50</v>
      </c>
      <c r="D14" s="159">
        <v>57</v>
      </c>
      <c r="E14" s="159">
        <v>53</v>
      </c>
      <c r="F14" s="159">
        <v>59</v>
      </c>
      <c r="G14" s="159">
        <v>219</v>
      </c>
      <c r="H14" s="159">
        <v>57</v>
      </c>
      <c r="I14" s="159">
        <v>50</v>
      </c>
      <c r="J14" s="159">
        <v>143</v>
      </c>
      <c r="K14" s="159">
        <v>115</v>
      </c>
      <c r="L14" s="159">
        <v>365</v>
      </c>
      <c r="M14" s="159">
        <v>134</v>
      </c>
    </row>
    <row r="15" spans="2:13" ht="15" customHeight="1" x14ac:dyDescent="0.25">
      <c r="B15" s="139" t="s">
        <v>67</v>
      </c>
      <c r="C15" s="135">
        <v>0</v>
      </c>
      <c r="D15" s="135">
        <v>0</v>
      </c>
      <c r="E15" s="135">
        <v>0</v>
      </c>
      <c r="F15" s="135">
        <v>0</v>
      </c>
      <c r="G15" s="135">
        <f t="shared" ref="G15:G21" si="1">SUM(C15:F15)</f>
        <v>0</v>
      </c>
      <c r="H15" s="135">
        <v>-9</v>
      </c>
      <c r="I15" s="135">
        <v>-15</v>
      </c>
      <c r="J15" s="135">
        <v>-44</v>
      </c>
      <c r="K15" s="135">
        <v>-22</v>
      </c>
      <c r="L15" s="135">
        <v>-90</v>
      </c>
      <c r="M15" s="135">
        <v>-19</v>
      </c>
    </row>
    <row r="16" spans="2:13" ht="15" customHeight="1" x14ac:dyDescent="0.25">
      <c r="B16" s="155" t="s">
        <v>29</v>
      </c>
      <c r="C16" s="156">
        <v>-2</v>
      </c>
      <c r="D16" s="156">
        <v>-3</v>
      </c>
      <c r="E16" s="156">
        <v>-2</v>
      </c>
      <c r="F16" s="156">
        <v>-2</v>
      </c>
      <c r="G16" s="156">
        <f t="shared" si="1"/>
        <v>-9</v>
      </c>
      <c r="H16" s="156">
        <v>-1</v>
      </c>
      <c r="I16" s="156">
        <v>-2</v>
      </c>
      <c r="J16" s="156">
        <v>-27</v>
      </c>
      <c r="K16" s="156">
        <v>-54</v>
      </c>
      <c r="L16" s="156">
        <v>-84</v>
      </c>
      <c r="M16" s="156">
        <v>-69</v>
      </c>
    </row>
    <row r="17" spans="2:13" ht="15" customHeight="1" x14ac:dyDescent="0.25">
      <c r="B17" s="139" t="s">
        <v>96</v>
      </c>
      <c r="C17" s="135">
        <v>0</v>
      </c>
      <c r="D17" s="135">
        <v>0</v>
      </c>
      <c r="E17" s="135">
        <v>0</v>
      </c>
      <c r="F17" s="135">
        <v>0</v>
      </c>
      <c r="G17" s="135">
        <f>SUM(C17:F17)</f>
        <v>0</v>
      </c>
      <c r="H17" s="135">
        <v>0</v>
      </c>
      <c r="I17" s="135">
        <v>3</v>
      </c>
      <c r="J17" s="135">
        <v>0</v>
      </c>
      <c r="K17" s="135">
        <v>0</v>
      </c>
      <c r="L17" s="135">
        <v>3</v>
      </c>
      <c r="M17" s="135">
        <v>0</v>
      </c>
    </row>
    <row r="18" spans="2:13" ht="15" customHeight="1" x14ac:dyDescent="0.25">
      <c r="B18" s="155" t="s">
        <v>4</v>
      </c>
      <c r="C18" s="156">
        <v>-2</v>
      </c>
      <c r="D18" s="156">
        <v>0</v>
      </c>
      <c r="E18" s="156">
        <v>-1</v>
      </c>
      <c r="F18" s="156">
        <v>-3</v>
      </c>
      <c r="G18" s="156">
        <f>SUM(C18:F18)</f>
        <v>-6</v>
      </c>
      <c r="H18" s="156">
        <v>0</v>
      </c>
      <c r="I18" s="156">
        <v>-1</v>
      </c>
      <c r="J18" s="156">
        <v>-5</v>
      </c>
      <c r="K18" s="156">
        <v>-8</v>
      </c>
      <c r="L18" s="156">
        <v>-14</v>
      </c>
      <c r="M18" s="156">
        <v>-13</v>
      </c>
    </row>
    <row r="19" spans="2:13" ht="15" customHeight="1" x14ac:dyDescent="0.25">
      <c r="B19" s="139" t="s">
        <v>66</v>
      </c>
      <c r="C19" s="135">
        <v>0</v>
      </c>
      <c r="D19" s="135">
        <v>0</v>
      </c>
      <c r="E19" s="135">
        <v>0</v>
      </c>
      <c r="F19" s="135">
        <v>82</v>
      </c>
      <c r="G19" s="135">
        <f>SUM(C19:F19)</f>
        <v>82</v>
      </c>
      <c r="H19" s="135">
        <v>2</v>
      </c>
      <c r="I19" s="135">
        <v>0</v>
      </c>
      <c r="J19" s="135">
        <v>0</v>
      </c>
      <c r="K19" s="135">
        <v>0</v>
      </c>
      <c r="L19" s="135">
        <v>2</v>
      </c>
      <c r="M19" s="135">
        <v>0</v>
      </c>
    </row>
    <row r="20" spans="2:13" s="1" customFormat="1" ht="15" customHeight="1" x14ac:dyDescent="0.25">
      <c r="B20" s="155" t="s">
        <v>0</v>
      </c>
      <c r="C20" s="156">
        <v>-40</v>
      </c>
      <c r="D20" s="156">
        <v>-29</v>
      </c>
      <c r="E20" s="156">
        <v>-4</v>
      </c>
      <c r="F20" s="156">
        <v>0</v>
      </c>
      <c r="G20" s="156">
        <f>SUM(C20:F20)</f>
        <v>-73</v>
      </c>
      <c r="H20" s="156">
        <v>0</v>
      </c>
      <c r="I20" s="156">
        <v>0</v>
      </c>
      <c r="J20" s="156">
        <v>0</v>
      </c>
      <c r="K20" s="156">
        <v>-4</v>
      </c>
      <c r="L20" s="156">
        <v>-4</v>
      </c>
      <c r="M20" s="156">
        <v>0</v>
      </c>
    </row>
    <row r="21" spans="2:13" ht="15" x14ac:dyDescent="0.25">
      <c r="B21" s="139" t="s">
        <v>117</v>
      </c>
      <c r="C21" s="135">
        <v>17</v>
      </c>
      <c r="D21" s="135">
        <v>12</v>
      </c>
      <c r="E21" s="135">
        <v>3</v>
      </c>
      <c r="F21" s="135">
        <v>-9</v>
      </c>
      <c r="G21" s="135">
        <f t="shared" si="1"/>
        <v>23</v>
      </c>
      <c r="H21" s="135">
        <v>4</v>
      </c>
      <c r="I21" s="135">
        <v>6</v>
      </c>
      <c r="J21" s="135">
        <v>24</v>
      </c>
      <c r="K21" s="135">
        <v>32</v>
      </c>
      <c r="L21" s="135">
        <v>66</v>
      </c>
      <c r="M21" s="135">
        <v>39</v>
      </c>
    </row>
    <row r="22" spans="2:13" s="1" customFormat="1" ht="26.25" x14ac:dyDescent="0.25">
      <c r="B22" s="187" t="s">
        <v>134</v>
      </c>
      <c r="C22" s="159">
        <f t="shared" ref="C22:J22" si="2">SUM(C14:C21)</f>
        <v>23</v>
      </c>
      <c r="D22" s="159">
        <f t="shared" si="2"/>
        <v>37</v>
      </c>
      <c r="E22" s="159">
        <f t="shared" si="2"/>
        <v>49</v>
      </c>
      <c r="F22" s="159">
        <f t="shared" si="2"/>
        <v>127</v>
      </c>
      <c r="G22" s="159">
        <f t="shared" si="2"/>
        <v>236</v>
      </c>
      <c r="H22" s="159">
        <f t="shared" si="2"/>
        <v>53</v>
      </c>
      <c r="I22" s="159">
        <f t="shared" si="2"/>
        <v>41</v>
      </c>
      <c r="J22" s="159">
        <f t="shared" si="2"/>
        <v>91</v>
      </c>
      <c r="K22" s="159">
        <v>59</v>
      </c>
      <c r="L22" s="159">
        <v>244</v>
      </c>
      <c r="M22" s="159">
        <f>SUM(M14:M21)</f>
        <v>72</v>
      </c>
    </row>
    <row r="23" spans="2:13" ht="15" x14ac:dyDescent="0.25"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2:13" s="1" customFormat="1" ht="26.25" x14ac:dyDescent="0.25">
      <c r="B24" s="136" t="s">
        <v>129</v>
      </c>
      <c r="C24" s="154">
        <v>0.67</v>
      </c>
      <c r="D24" s="154">
        <v>0.77</v>
      </c>
      <c r="E24" s="154">
        <v>0.73</v>
      </c>
      <c r="F24" s="154">
        <v>0.8</v>
      </c>
      <c r="G24" s="154">
        <v>2.96</v>
      </c>
      <c r="H24" s="154">
        <v>0.77</v>
      </c>
      <c r="I24" s="154">
        <v>0.68</v>
      </c>
      <c r="J24" s="154">
        <v>1.25</v>
      </c>
      <c r="K24" s="154">
        <v>0.75</v>
      </c>
      <c r="L24" s="154">
        <v>3.51</v>
      </c>
      <c r="M24" s="154">
        <f>M14/M27</f>
        <v>0.87581699346405228</v>
      </c>
    </row>
    <row r="25" spans="2:13" ht="15" customHeight="1" x14ac:dyDescent="0.25">
      <c r="B25" s="155" t="s">
        <v>34</v>
      </c>
      <c r="C25" s="160">
        <v>-0.36</v>
      </c>
      <c r="D25" s="160">
        <v>-0.27</v>
      </c>
      <c r="E25" s="160">
        <v>-0.06</v>
      </c>
      <c r="F25" s="160">
        <v>0.92</v>
      </c>
      <c r="G25" s="160">
        <v>0.23</v>
      </c>
      <c r="H25" s="160">
        <v>-0.05</v>
      </c>
      <c r="I25" s="160">
        <v>-0.13</v>
      </c>
      <c r="J25" s="160">
        <v>-0.45</v>
      </c>
      <c r="K25" s="160">
        <v>-0.36</v>
      </c>
      <c r="L25" s="160">
        <v>-1.1599999999999999</v>
      </c>
      <c r="M25" s="160">
        <v>-0.41</v>
      </c>
    </row>
    <row r="26" spans="2:13" s="1" customFormat="1" ht="26.25" x14ac:dyDescent="0.25">
      <c r="B26" s="136" t="s">
        <v>130</v>
      </c>
      <c r="C26" s="154">
        <v>0.31</v>
      </c>
      <c r="D26" s="154">
        <v>0.5</v>
      </c>
      <c r="E26" s="154">
        <v>0.67</v>
      </c>
      <c r="F26" s="154">
        <v>1.72</v>
      </c>
      <c r="G26" s="154">
        <v>3.19</v>
      </c>
      <c r="H26" s="154">
        <v>0.72</v>
      </c>
      <c r="I26" s="154">
        <v>0.55000000000000004</v>
      </c>
      <c r="J26" s="154">
        <v>0.8</v>
      </c>
      <c r="K26" s="154">
        <v>0.39</v>
      </c>
      <c r="L26" s="154">
        <v>2.35</v>
      </c>
      <c r="M26" s="154">
        <f>M22/M27</f>
        <v>0.47058823529411764</v>
      </c>
    </row>
    <row r="27" spans="2:13" ht="15" x14ac:dyDescent="0.25">
      <c r="B27" s="161" t="s">
        <v>31</v>
      </c>
      <c r="C27" s="156">
        <v>75</v>
      </c>
      <c r="D27" s="156">
        <v>74</v>
      </c>
      <c r="E27" s="156">
        <v>73</v>
      </c>
      <c r="F27" s="156">
        <v>74</v>
      </c>
      <c r="G27" s="156">
        <v>74</v>
      </c>
      <c r="H27" s="156">
        <v>74</v>
      </c>
      <c r="I27" s="156">
        <v>74</v>
      </c>
      <c r="J27" s="156">
        <v>114</v>
      </c>
      <c r="K27" s="156">
        <v>153</v>
      </c>
      <c r="L27" s="156">
        <v>104</v>
      </c>
      <c r="M27" s="156">
        <v>153</v>
      </c>
    </row>
    <row r="29" spans="2:13" ht="15" x14ac:dyDescent="0.25">
      <c r="B29" s="300" t="s">
        <v>174</v>
      </c>
      <c r="C29" s="301"/>
      <c r="D29" s="301"/>
      <c r="E29" s="301"/>
      <c r="F29" s="301"/>
      <c r="G29" s="301"/>
    </row>
    <row r="30" spans="2:13" ht="15" x14ac:dyDescent="0.25">
      <c r="B30" s="300" t="s">
        <v>194</v>
      </c>
      <c r="C30" s="301"/>
      <c r="D30" s="301"/>
      <c r="E30" s="301"/>
      <c r="F30" s="301"/>
      <c r="G30" s="301"/>
    </row>
    <row r="31" spans="2:13" ht="15" x14ac:dyDescent="0.25">
      <c r="B31" s="302" t="s">
        <v>175</v>
      </c>
      <c r="C31" s="301"/>
      <c r="D31" s="301"/>
      <c r="E31" s="301"/>
      <c r="F31" s="301"/>
      <c r="G31" s="301"/>
    </row>
    <row r="32" spans="2:13" x14ac:dyDescent="0.3">
      <c r="B32" s="300" t="s">
        <v>176</v>
      </c>
      <c r="C32" s="301"/>
      <c r="D32" s="301"/>
      <c r="E32" s="301"/>
      <c r="F32" s="301"/>
      <c r="G32" s="301"/>
    </row>
    <row r="33" spans="2:7" x14ac:dyDescent="0.3">
      <c r="B33" s="301"/>
      <c r="C33" s="301"/>
      <c r="D33" s="301"/>
      <c r="E33" s="301"/>
      <c r="F33" s="301"/>
      <c r="G33" s="301"/>
    </row>
    <row r="34" spans="2:7" x14ac:dyDescent="0.3">
      <c r="B34" s="301"/>
      <c r="C34" s="301"/>
      <c r="D34" s="301"/>
      <c r="E34" s="301"/>
      <c r="F34" s="301"/>
      <c r="G34" s="30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2">
    <mergeCell ref="B2:J2"/>
    <mergeCell ref="C5:M5"/>
  </mergeCells>
  <pageMargins left="0.7" right="0.7" top="0.75" bottom="0.75" header="0.3" footer="0.3"/>
  <pageSetup scale="53" orientation="landscape" r:id="rId4"/>
  <ignoredErrors>
    <ignoredError sqref="G9 G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showGridLines="0" zoomScale="80" zoomScaleNormal="80" zoomScaleSheetLayoutView="90" workbookViewId="0">
      <selection activeCell="B24" sqref="B24:H24"/>
    </sheetView>
  </sheetViews>
  <sheetFormatPr defaultRowHeight="14.4" x14ac:dyDescent="0.3"/>
  <cols>
    <col min="1" max="1" width="2.44140625" customWidth="1"/>
    <col min="2" max="2" width="25.6640625" customWidth="1"/>
    <col min="3" max="3" width="16.33203125" customWidth="1"/>
    <col min="4" max="4" width="16.88671875" customWidth="1"/>
    <col min="5" max="6" width="13.88671875" customWidth="1"/>
    <col min="7" max="8" width="20.5546875" customWidth="1"/>
    <col min="10" max="10" width="13.6640625" customWidth="1"/>
    <col min="11" max="11" width="16.88671875" customWidth="1"/>
    <col min="12" max="13" width="13.88671875" customWidth="1"/>
    <col min="14" max="14" width="20.5546875" customWidth="1"/>
  </cols>
  <sheetData>
    <row r="1" spans="1:14" s="20" customFormat="1" ht="15" x14ac:dyDescent="0.25">
      <c r="A1" s="5"/>
    </row>
    <row r="2" spans="1:14" s="20" customFormat="1" ht="31.5" x14ac:dyDescent="0.5">
      <c r="A2" s="5"/>
      <c r="B2" s="310" t="s">
        <v>150</v>
      </c>
      <c r="C2" s="310"/>
      <c r="D2" s="310"/>
      <c r="E2" s="310"/>
      <c r="F2" s="310"/>
      <c r="G2" s="310"/>
      <c r="H2" s="194"/>
      <c r="I2" s="194"/>
      <c r="J2" s="194"/>
      <c r="K2" s="194"/>
    </row>
    <row r="3" spans="1:14" s="20" customFormat="1" ht="31.5" x14ac:dyDescent="0.5">
      <c r="A3" s="5"/>
      <c r="B3" s="206"/>
      <c r="C3" s="196"/>
      <c r="D3" s="196"/>
      <c r="E3" s="196"/>
      <c r="F3" s="196"/>
      <c r="G3" s="196"/>
      <c r="H3" s="194"/>
      <c r="I3" s="194"/>
      <c r="J3" s="194"/>
      <c r="K3" s="194"/>
    </row>
    <row r="4" spans="1:14" ht="15" x14ac:dyDescent="0.25">
      <c r="B4" s="255"/>
      <c r="C4" s="255"/>
      <c r="D4" s="255"/>
      <c r="E4" s="255"/>
      <c r="F4" s="255"/>
      <c r="G4" s="255"/>
    </row>
    <row r="5" spans="1:14" s="5" customFormat="1" ht="15" x14ac:dyDescent="0.25">
      <c r="B5" s="270"/>
      <c r="C5" s="313" t="s">
        <v>159</v>
      </c>
      <c r="D5" s="313"/>
      <c r="E5" s="313"/>
      <c r="F5" s="313"/>
      <c r="G5" s="313"/>
      <c r="I5" s="198"/>
      <c r="J5" s="198"/>
      <c r="K5" s="198"/>
      <c r="L5" s="198"/>
      <c r="M5" s="198"/>
      <c r="N5" s="198"/>
    </row>
    <row r="6" spans="1:14" s="5" customFormat="1" ht="15" x14ac:dyDescent="0.25">
      <c r="B6" s="270"/>
      <c r="C6" s="314" t="s">
        <v>25</v>
      </c>
      <c r="D6" s="314"/>
      <c r="E6" s="314"/>
      <c r="F6" s="314"/>
      <c r="G6" s="314"/>
    </row>
    <row r="7" spans="1:14" s="5" customFormat="1" ht="26.25" x14ac:dyDescent="0.25">
      <c r="B7" s="270"/>
      <c r="C7" s="271" t="s">
        <v>100</v>
      </c>
      <c r="D7" s="271" t="s">
        <v>67</v>
      </c>
      <c r="E7" s="271" t="s">
        <v>101</v>
      </c>
      <c r="F7" s="271" t="s">
        <v>4</v>
      </c>
      <c r="G7" s="271" t="s">
        <v>173</v>
      </c>
    </row>
    <row r="8" spans="1:14" s="5" customFormat="1" ht="15" x14ac:dyDescent="0.25">
      <c r="B8" s="270" t="s">
        <v>171</v>
      </c>
      <c r="C8" s="272">
        <v>79</v>
      </c>
      <c r="D8" s="272">
        <v>0</v>
      </c>
      <c r="E8" s="272">
        <v>16</v>
      </c>
      <c r="F8" s="272">
        <v>0</v>
      </c>
      <c r="G8" s="272">
        <f>SUM(C8:F8)</f>
        <v>95</v>
      </c>
    </row>
    <row r="9" spans="1:14" s="5" customFormat="1" ht="15" x14ac:dyDescent="0.25">
      <c r="B9" s="270" t="s">
        <v>164</v>
      </c>
      <c r="C9" s="273">
        <v>54</v>
      </c>
      <c r="D9" s="273">
        <v>0</v>
      </c>
      <c r="E9" s="273">
        <v>34</v>
      </c>
      <c r="F9" s="273">
        <v>0</v>
      </c>
      <c r="G9" s="273">
        <f>SUM(C9:F9)</f>
        <v>88</v>
      </c>
    </row>
    <row r="10" spans="1:14" s="5" customFormat="1" ht="15" x14ac:dyDescent="0.25">
      <c r="B10" s="270" t="s">
        <v>161</v>
      </c>
      <c r="C10" s="273">
        <v>47</v>
      </c>
      <c r="D10" s="273">
        <v>0</v>
      </c>
      <c r="E10" s="273">
        <v>19</v>
      </c>
      <c r="F10" s="273">
        <v>0</v>
      </c>
      <c r="G10" s="273">
        <f>SUM(C10:F10)</f>
        <v>66</v>
      </c>
    </row>
    <row r="11" spans="1:14" s="5" customFormat="1" ht="15" x14ac:dyDescent="0.25">
      <c r="B11" s="270" t="s">
        <v>162</v>
      </c>
      <c r="C11" s="273">
        <v>-39</v>
      </c>
      <c r="D11" s="273">
        <v>19</v>
      </c>
      <c r="E11" s="273">
        <v>0</v>
      </c>
      <c r="F11" s="273">
        <v>13</v>
      </c>
      <c r="G11" s="273">
        <f>SUM(C11:F11)</f>
        <v>-7</v>
      </c>
    </row>
    <row r="12" spans="1:14" s="5" customFormat="1" ht="15.75" thickBot="1" x14ac:dyDescent="0.3">
      <c r="B12" s="270" t="s">
        <v>102</v>
      </c>
      <c r="C12" s="274">
        <f>SUM(C8:C11)</f>
        <v>141</v>
      </c>
      <c r="D12" s="274">
        <f>SUM(D8:D11)</f>
        <v>19</v>
      </c>
      <c r="E12" s="274">
        <f>SUM(E8:E11)</f>
        <v>69</v>
      </c>
      <c r="F12" s="274">
        <f>SUM(F8:F11)</f>
        <v>13</v>
      </c>
      <c r="G12" s="274">
        <f>SUM(G8:G11)</f>
        <v>242</v>
      </c>
    </row>
    <row r="13" spans="1:14" s="5" customFormat="1" ht="15.75" thickTop="1" x14ac:dyDescent="0.25">
      <c r="B13" s="270"/>
      <c r="C13" s="270"/>
      <c r="D13" s="270"/>
      <c r="E13" s="270"/>
      <c r="F13" s="270"/>
      <c r="G13" s="270"/>
    </row>
    <row r="14" spans="1:14" s="5" customFormat="1" ht="15" x14ac:dyDescent="0.25">
      <c r="B14" s="270"/>
      <c r="C14" s="313" t="s">
        <v>124</v>
      </c>
      <c r="D14" s="313"/>
      <c r="E14" s="313"/>
      <c r="F14" s="313"/>
      <c r="G14" s="313"/>
      <c r="I14" s="198"/>
      <c r="J14" s="198"/>
      <c r="K14" s="198"/>
      <c r="L14" s="198"/>
      <c r="M14" s="198"/>
      <c r="N14" s="198"/>
    </row>
    <row r="15" spans="1:14" s="5" customFormat="1" ht="15" x14ac:dyDescent="0.25">
      <c r="B15" s="270"/>
      <c r="C15" s="314" t="s">
        <v>25</v>
      </c>
      <c r="D15" s="314"/>
      <c r="E15" s="314"/>
      <c r="F15" s="314"/>
      <c r="G15" s="314"/>
    </row>
    <row r="16" spans="1:14" s="5" customFormat="1" ht="26.25" x14ac:dyDescent="0.25">
      <c r="B16" s="270"/>
      <c r="C16" s="271" t="s">
        <v>100</v>
      </c>
      <c r="D16" s="271" t="s">
        <v>67</v>
      </c>
      <c r="E16" s="271" t="s">
        <v>101</v>
      </c>
      <c r="F16" s="271" t="s">
        <v>4</v>
      </c>
      <c r="G16" s="271" t="s">
        <v>173</v>
      </c>
    </row>
    <row r="17" spans="2:8" s="5" customFormat="1" ht="15" x14ac:dyDescent="0.25">
      <c r="B17" s="270" t="s">
        <v>171</v>
      </c>
      <c r="C17" s="272">
        <v>71</v>
      </c>
      <c r="D17" s="272">
        <v>0</v>
      </c>
      <c r="E17" s="272">
        <v>0</v>
      </c>
      <c r="F17" s="272">
        <v>0</v>
      </c>
      <c r="G17" s="272">
        <f>SUM(C17:F17)</f>
        <v>71</v>
      </c>
    </row>
    <row r="18" spans="2:8" s="5" customFormat="1" ht="15" x14ac:dyDescent="0.25">
      <c r="B18" s="270" t="s">
        <v>164</v>
      </c>
      <c r="C18" s="273">
        <v>22</v>
      </c>
      <c r="D18" s="273">
        <v>0</v>
      </c>
      <c r="E18" s="273">
        <v>1</v>
      </c>
      <c r="F18" s="273">
        <v>0</v>
      </c>
      <c r="G18" s="273">
        <f>SUM(C18:F18)</f>
        <v>23</v>
      </c>
    </row>
    <row r="19" spans="2:8" s="5" customFormat="1" ht="15" x14ac:dyDescent="0.25">
      <c r="B19" s="270" t="s">
        <v>161</v>
      </c>
      <c r="C19" s="273">
        <v>16</v>
      </c>
      <c r="D19" s="273">
        <v>0</v>
      </c>
      <c r="E19" s="273">
        <v>0</v>
      </c>
      <c r="F19" s="273">
        <v>0</v>
      </c>
      <c r="G19" s="273">
        <f>SUM(C19:F19)</f>
        <v>16</v>
      </c>
    </row>
    <row r="20" spans="2:8" s="5" customFormat="1" ht="15" x14ac:dyDescent="0.25">
      <c r="B20" s="270" t="s">
        <v>162</v>
      </c>
      <c r="C20" s="273">
        <v>-20</v>
      </c>
      <c r="D20" s="273">
        <v>9</v>
      </c>
      <c r="E20" s="273">
        <v>0</v>
      </c>
      <c r="F20" s="273">
        <v>0</v>
      </c>
      <c r="G20" s="273">
        <f>SUM(C20:F20)</f>
        <v>-11</v>
      </c>
    </row>
    <row r="21" spans="2:8" s="5" customFormat="1" ht="15.75" thickBot="1" x14ac:dyDescent="0.3">
      <c r="B21" s="270" t="s">
        <v>102</v>
      </c>
      <c r="C21" s="274">
        <f>SUM(C17:C20)</f>
        <v>89</v>
      </c>
      <c r="D21" s="274">
        <f>SUM(D17:D20)</f>
        <v>9</v>
      </c>
      <c r="E21" s="274">
        <f>SUM(E17:E20)</f>
        <v>1</v>
      </c>
      <c r="F21" s="274">
        <f>SUM(F17:F20)</f>
        <v>0</v>
      </c>
      <c r="G21" s="274">
        <f>SUM(G17:G20)</f>
        <v>99</v>
      </c>
    </row>
    <row r="22" spans="2:8" s="5" customFormat="1" ht="15.75" thickTop="1" x14ac:dyDescent="0.25">
      <c r="B22" s="270"/>
      <c r="C22" s="270"/>
      <c r="D22" s="270"/>
      <c r="E22" s="270"/>
      <c r="F22" s="270"/>
      <c r="G22" s="270"/>
    </row>
    <row r="23" spans="2:8" ht="15" x14ac:dyDescent="0.25">
      <c r="B23" s="279"/>
      <c r="C23" s="279"/>
      <c r="D23" s="279"/>
      <c r="E23" s="279"/>
      <c r="F23" s="279"/>
      <c r="G23" s="279"/>
    </row>
    <row r="24" spans="2:8" ht="30" customHeight="1" x14ac:dyDescent="0.25">
      <c r="B24" s="312" t="s">
        <v>193</v>
      </c>
      <c r="C24" s="312"/>
      <c r="D24" s="312"/>
      <c r="E24" s="312"/>
      <c r="F24" s="312"/>
      <c r="G24" s="312"/>
      <c r="H24" s="312"/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6">
    <mergeCell ref="B2:G2"/>
    <mergeCell ref="B24:H24"/>
    <mergeCell ref="C14:G14"/>
    <mergeCell ref="C15:G15"/>
    <mergeCell ref="C5:G5"/>
    <mergeCell ref="C6:G6"/>
  </mergeCells>
  <pageMargins left="0.7" right="0.7" top="0.75" bottom="0.75" header="0.3" footer="0.3"/>
  <pageSetup scale="6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K31"/>
  <sheetViews>
    <sheetView showGridLines="0" zoomScaleNormal="100" zoomScaleSheetLayoutView="90" workbookViewId="0">
      <pane ySplit="4" topLeftCell="A17" activePane="bottomLeft" state="frozen"/>
      <selection activeCell="K4" sqref="K4"/>
      <selection pane="bottomLeft" activeCell="B31" sqref="B31:H31"/>
    </sheetView>
  </sheetViews>
  <sheetFormatPr defaultRowHeight="14.4" x14ac:dyDescent="0.3"/>
  <cols>
    <col min="1" max="1" width="2.44140625" customWidth="1"/>
    <col min="2" max="2" width="45.44140625" customWidth="1"/>
    <col min="3" max="6" width="10.6640625" customWidth="1"/>
    <col min="7" max="7" width="11.88671875" customWidth="1"/>
    <col min="8" max="8" width="10.6640625" customWidth="1"/>
  </cols>
  <sheetData>
    <row r="2" spans="1:11" ht="31.2" x14ac:dyDescent="0.6">
      <c r="B2" s="253" t="s">
        <v>110</v>
      </c>
      <c r="C2" s="253"/>
      <c r="D2" s="253"/>
      <c r="E2" s="253"/>
      <c r="F2" s="253"/>
      <c r="G2" s="253"/>
      <c r="H2" s="254"/>
    </row>
    <row r="3" spans="1:11" ht="11.25" customHeight="1" x14ac:dyDescent="0.5">
      <c r="B3" s="175"/>
      <c r="C3" s="176"/>
      <c r="D3" s="176"/>
      <c r="E3" s="176"/>
    </row>
    <row r="4" spans="1:11" ht="16.5" thickBot="1" x14ac:dyDescent="0.3">
      <c r="A4" s="172"/>
      <c r="B4" s="70"/>
      <c r="C4" s="72" t="s">
        <v>7</v>
      </c>
      <c r="D4" s="72" t="s">
        <v>87</v>
      </c>
      <c r="E4" s="72" t="s">
        <v>97</v>
      </c>
      <c r="F4" s="72" t="s">
        <v>138</v>
      </c>
      <c r="G4" s="72" t="s">
        <v>23</v>
      </c>
      <c r="H4" s="72" t="s">
        <v>158</v>
      </c>
    </row>
    <row r="5" spans="1:11" ht="15" customHeight="1" x14ac:dyDescent="0.35">
      <c r="B5" s="73"/>
      <c r="C5" s="315" t="s">
        <v>25</v>
      </c>
      <c r="D5" s="315"/>
      <c r="E5" s="315"/>
      <c r="F5" s="315"/>
      <c r="G5" s="315"/>
      <c r="H5" s="315"/>
    </row>
    <row r="6" spans="1:11" ht="23.25" x14ac:dyDescent="0.35">
      <c r="B6" s="162" t="s">
        <v>171</v>
      </c>
      <c r="C6" s="74"/>
    </row>
    <row r="7" spans="1:11" ht="15.75" x14ac:dyDescent="0.25">
      <c r="B7" s="75" t="s">
        <v>1</v>
      </c>
      <c r="C7" s="142">
        <v>780</v>
      </c>
      <c r="D7" s="142">
        <v>785</v>
      </c>
      <c r="E7" s="142">
        <v>1009</v>
      </c>
      <c r="F7" s="163">
        <v>1269</v>
      </c>
      <c r="G7" s="143">
        <f>C7+D7+E7+F7</f>
        <v>3843</v>
      </c>
      <c r="H7" s="142">
        <v>1294</v>
      </c>
    </row>
    <row r="8" spans="1:11" ht="15.75" x14ac:dyDescent="0.25">
      <c r="B8" s="75" t="s">
        <v>45</v>
      </c>
      <c r="C8" s="178">
        <v>71</v>
      </c>
      <c r="D8" s="178">
        <v>60</v>
      </c>
      <c r="E8" s="178">
        <v>93</v>
      </c>
      <c r="F8" s="180">
        <v>88</v>
      </c>
      <c r="G8" s="179">
        <f>C8+D8+E8+F8</f>
        <v>312</v>
      </c>
      <c r="H8" s="178">
        <f>'(8) Non GAAP OI QoverQ'!C7</f>
        <v>79</v>
      </c>
      <c r="K8" s="5"/>
    </row>
    <row r="9" spans="1:11" ht="15.75" x14ac:dyDescent="0.25">
      <c r="B9" s="75" t="s">
        <v>127</v>
      </c>
      <c r="C9" s="142">
        <f>'(8) Non GAAP OI QoverQ'!G52</f>
        <v>71</v>
      </c>
      <c r="D9" s="142">
        <v>60</v>
      </c>
      <c r="E9" s="142">
        <f>'(8) Non GAAP OI QoverQ'!G34</f>
        <v>93</v>
      </c>
      <c r="F9" s="163">
        <f>'(8) Non GAAP OI QoverQ'!H25</f>
        <v>88</v>
      </c>
      <c r="G9" s="166">
        <f>C9+D9+E9+F9</f>
        <v>312</v>
      </c>
      <c r="H9" s="163">
        <f>'(8) Non GAAP OI QoverQ'!G7</f>
        <v>95</v>
      </c>
      <c r="I9" s="172"/>
      <c r="K9" s="5"/>
    </row>
    <row r="10" spans="1:11" ht="12.75" customHeight="1" x14ac:dyDescent="0.35">
      <c r="B10" s="76"/>
      <c r="C10" s="144"/>
      <c r="D10" s="144"/>
      <c r="E10" s="144"/>
      <c r="F10" s="164"/>
      <c r="G10" s="144"/>
      <c r="H10" s="144"/>
      <c r="K10" s="5"/>
    </row>
    <row r="11" spans="1:11" ht="23.25" x14ac:dyDescent="0.35">
      <c r="B11" s="167" t="s">
        <v>160</v>
      </c>
      <c r="C11" s="169"/>
      <c r="D11" s="169"/>
      <c r="E11" s="169"/>
      <c r="F11" s="169"/>
      <c r="G11" s="169"/>
      <c r="H11" s="169"/>
      <c r="K11" s="5"/>
    </row>
    <row r="12" spans="1:11" ht="15.75" x14ac:dyDescent="0.25">
      <c r="B12" s="170" t="s">
        <v>1</v>
      </c>
      <c r="C12" s="168">
        <v>361</v>
      </c>
      <c r="D12" s="168">
        <v>300</v>
      </c>
      <c r="E12" s="168">
        <v>559</v>
      </c>
      <c r="F12" s="168">
        <v>862</v>
      </c>
      <c r="G12" s="171">
        <f>C12+D12+E12+F12</f>
        <v>2082</v>
      </c>
      <c r="H12" s="168">
        <v>842</v>
      </c>
      <c r="I12" s="163"/>
    </row>
    <row r="13" spans="1:11" ht="15.75" x14ac:dyDescent="0.25">
      <c r="B13" s="170" t="s">
        <v>45</v>
      </c>
      <c r="C13" s="182">
        <v>22</v>
      </c>
      <c r="D13" s="182">
        <v>20</v>
      </c>
      <c r="E13" s="182">
        <v>38</v>
      </c>
      <c r="F13" s="182">
        <v>66</v>
      </c>
      <c r="G13" s="183">
        <f>C13+D13+E13+F13</f>
        <v>146</v>
      </c>
      <c r="H13" s="182">
        <f>'(8) Non GAAP OI QoverQ'!C8</f>
        <v>54</v>
      </c>
      <c r="I13" s="180"/>
    </row>
    <row r="14" spans="1:11" ht="15.75" x14ac:dyDescent="0.25">
      <c r="B14" s="170" t="s">
        <v>127</v>
      </c>
      <c r="C14" s="168">
        <f>'(8) Non GAAP OI QoverQ'!G53</f>
        <v>23</v>
      </c>
      <c r="D14" s="168">
        <v>22</v>
      </c>
      <c r="E14" s="168">
        <v>39</v>
      </c>
      <c r="F14" s="168">
        <v>67</v>
      </c>
      <c r="G14" s="171">
        <f>C14+D14+E14+F14</f>
        <v>151</v>
      </c>
      <c r="H14" s="168">
        <f>'(8) Non GAAP OI QoverQ'!G8</f>
        <v>88</v>
      </c>
    </row>
    <row r="15" spans="1:11" ht="11.25" customHeight="1" x14ac:dyDescent="0.35">
      <c r="B15" s="75"/>
      <c r="C15" s="144"/>
      <c r="D15" s="144"/>
      <c r="E15" s="144"/>
      <c r="F15" s="164"/>
      <c r="G15" s="144"/>
      <c r="H15" s="144"/>
    </row>
    <row r="16" spans="1:11" s="1" customFormat="1" ht="24.75" customHeight="1" x14ac:dyDescent="0.35">
      <c r="B16" s="162" t="s">
        <v>161</v>
      </c>
      <c r="C16" s="164"/>
      <c r="D16" s="164"/>
      <c r="E16" s="164"/>
      <c r="F16" s="164"/>
      <c r="G16" s="164"/>
      <c r="H16" s="164"/>
    </row>
    <row r="17" spans="2:8" ht="15.75" x14ac:dyDescent="0.25">
      <c r="B17" s="165" t="s">
        <v>1</v>
      </c>
      <c r="C17" s="163">
        <v>171</v>
      </c>
      <c r="D17" s="163">
        <v>203</v>
      </c>
      <c r="E17" s="163">
        <v>300</v>
      </c>
      <c r="F17" s="163">
        <v>443</v>
      </c>
      <c r="G17" s="166">
        <f>C17+D17+E17+F17</f>
        <v>1117</v>
      </c>
      <c r="H17" s="163">
        <v>443</v>
      </c>
    </row>
    <row r="18" spans="2:8" ht="15.75" x14ac:dyDescent="0.25">
      <c r="B18" s="165" t="s">
        <v>45</v>
      </c>
      <c r="C18" s="180">
        <v>16</v>
      </c>
      <c r="D18" s="180">
        <v>18</v>
      </c>
      <c r="E18" s="180">
        <v>28</v>
      </c>
      <c r="F18" s="180">
        <v>48</v>
      </c>
      <c r="G18" s="181">
        <f>C18+D18+E18+F18</f>
        <v>110</v>
      </c>
      <c r="H18" s="180">
        <f>'(8) Non GAAP OI QoverQ'!C9</f>
        <v>47</v>
      </c>
    </row>
    <row r="19" spans="2:8" ht="15.75" x14ac:dyDescent="0.25">
      <c r="B19" s="165" t="s">
        <v>127</v>
      </c>
      <c r="C19" s="163">
        <f>'(8) Non GAAP OI QoverQ'!G54</f>
        <v>16</v>
      </c>
      <c r="D19" s="163">
        <v>18</v>
      </c>
      <c r="E19" s="163">
        <v>28</v>
      </c>
      <c r="F19" s="163">
        <f>'(8) Non GAAP OI QoverQ'!H27</f>
        <v>48</v>
      </c>
      <c r="G19" s="166">
        <f>C19+D19+E19+F19</f>
        <v>110</v>
      </c>
      <c r="H19" s="163">
        <f>'(8) Non GAAP OI QoverQ'!G9</f>
        <v>66</v>
      </c>
    </row>
    <row r="20" spans="2:8" ht="12.75" customHeight="1" x14ac:dyDescent="0.25">
      <c r="B20" s="165"/>
      <c r="C20" s="163"/>
      <c r="D20" s="163"/>
      <c r="E20" s="163"/>
      <c r="F20" s="163"/>
      <c r="G20" s="163"/>
      <c r="H20" s="163"/>
    </row>
    <row r="21" spans="2:8" ht="23.25" x14ac:dyDescent="0.35">
      <c r="B21" s="167" t="s">
        <v>162</v>
      </c>
      <c r="C21" s="169"/>
      <c r="D21" s="169"/>
      <c r="E21" s="169"/>
      <c r="F21" s="169"/>
      <c r="G21" s="169"/>
      <c r="H21" s="169"/>
    </row>
    <row r="22" spans="2:8" ht="15.75" x14ac:dyDescent="0.25">
      <c r="B22" s="170" t="s">
        <v>1</v>
      </c>
      <c r="C22" s="168">
        <v>0</v>
      </c>
      <c r="D22" s="168">
        <v>0</v>
      </c>
      <c r="E22" s="168">
        <v>0</v>
      </c>
      <c r="F22" s="168">
        <v>1</v>
      </c>
      <c r="G22" s="171">
        <f>C22+D22+E22+F22</f>
        <v>1</v>
      </c>
      <c r="H22" s="168">
        <v>1</v>
      </c>
    </row>
    <row r="23" spans="2:8" ht="15.75" x14ac:dyDescent="0.25">
      <c r="B23" s="170" t="s">
        <v>166</v>
      </c>
      <c r="C23" s="182">
        <v>-20</v>
      </c>
      <c r="D23" s="182">
        <v>-23</v>
      </c>
      <c r="E23" s="182">
        <v>-58</v>
      </c>
      <c r="F23" s="182">
        <v>-50</v>
      </c>
      <c r="G23" s="183">
        <f>C23+D23+E23+F23</f>
        <v>-151</v>
      </c>
      <c r="H23" s="182">
        <f>'(8) Non GAAP OI QoverQ'!C10</f>
        <v>-39</v>
      </c>
    </row>
    <row r="24" spans="2:8" ht="15.75" x14ac:dyDescent="0.25">
      <c r="B24" s="170" t="s">
        <v>127</v>
      </c>
      <c r="C24" s="168">
        <f>'(8) Non GAAP OI QoverQ'!G55</f>
        <v>-11</v>
      </c>
      <c r="D24" s="168">
        <v>-7</v>
      </c>
      <c r="E24" s="168">
        <v>17</v>
      </c>
      <c r="F24" s="168">
        <v>37</v>
      </c>
      <c r="G24" s="171">
        <f>C24+D24+E24+F24</f>
        <v>36</v>
      </c>
      <c r="H24" s="168">
        <f>'(8) Non GAAP OI QoverQ'!G10</f>
        <v>-7</v>
      </c>
    </row>
    <row r="25" spans="2:8" ht="14.25" customHeight="1" x14ac:dyDescent="0.35">
      <c r="B25" s="75"/>
      <c r="C25" s="144"/>
      <c r="D25" s="144"/>
      <c r="E25" s="144"/>
      <c r="F25" s="164"/>
      <c r="G25" s="144"/>
      <c r="H25" s="174"/>
    </row>
    <row r="26" spans="2:8" ht="22.8" x14ac:dyDescent="0.4">
      <c r="B26" s="162" t="s">
        <v>47</v>
      </c>
      <c r="C26" s="164"/>
      <c r="D26" s="164"/>
      <c r="E26" s="164"/>
      <c r="F26" s="164"/>
      <c r="G26" s="164"/>
    </row>
    <row r="27" spans="2:8" ht="15.75" x14ac:dyDescent="0.25">
      <c r="B27" s="165" t="s">
        <v>1</v>
      </c>
      <c r="C27" s="142">
        <f t="shared" ref="C27:F29" si="0">C7+C12+C17+C22</f>
        <v>1312</v>
      </c>
      <c r="D27" s="142">
        <f t="shared" si="0"/>
        <v>1288</v>
      </c>
      <c r="E27" s="142">
        <f t="shared" si="0"/>
        <v>1868</v>
      </c>
      <c r="F27" s="211">
        <f t="shared" si="0"/>
        <v>2575</v>
      </c>
      <c r="G27" s="143">
        <f>C27+D27+E27+F27</f>
        <v>7043</v>
      </c>
      <c r="H27" s="142">
        <f>SUM(H22,H17,H12,H7)</f>
        <v>2580</v>
      </c>
    </row>
    <row r="28" spans="2:8" ht="15.75" x14ac:dyDescent="0.25">
      <c r="B28" s="165" t="s">
        <v>46</v>
      </c>
      <c r="C28" s="214">
        <f t="shared" si="0"/>
        <v>89</v>
      </c>
      <c r="D28" s="214">
        <f t="shared" si="0"/>
        <v>75</v>
      </c>
      <c r="E28" s="214">
        <f t="shared" si="0"/>
        <v>101</v>
      </c>
      <c r="F28" s="214">
        <f t="shared" si="0"/>
        <v>152</v>
      </c>
      <c r="G28" s="181">
        <f>C28+D28+E28+F28</f>
        <v>417</v>
      </c>
      <c r="H28" s="214">
        <f>SUM(H23,H18,H13,H8)</f>
        <v>141</v>
      </c>
    </row>
    <row r="29" spans="2:8" ht="15.75" x14ac:dyDescent="0.25">
      <c r="B29" s="165" t="s">
        <v>127</v>
      </c>
      <c r="C29" s="142">
        <f t="shared" si="0"/>
        <v>99</v>
      </c>
      <c r="D29" s="142">
        <f t="shared" si="0"/>
        <v>93</v>
      </c>
      <c r="E29" s="142">
        <f t="shared" si="0"/>
        <v>177</v>
      </c>
      <c r="F29" s="211">
        <f t="shared" si="0"/>
        <v>240</v>
      </c>
      <c r="G29" s="143">
        <f>C29+D29+E29+F29</f>
        <v>609</v>
      </c>
      <c r="H29" s="142">
        <f>SUM(H24,H19,H14,H9)</f>
        <v>242</v>
      </c>
    </row>
    <row r="31" spans="2:8" ht="35.25" customHeight="1" x14ac:dyDescent="0.3">
      <c r="B31" s="316" t="s">
        <v>193</v>
      </c>
      <c r="C31" s="316"/>
      <c r="D31" s="316"/>
      <c r="E31" s="316"/>
      <c r="F31" s="316"/>
      <c r="G31" s="316"/>
      <c r="H31" s="316"/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2">
    <mergeCell ref="C5:H5"/>
    <mergeCell ref="B31:H31"/>
  </mergeCells>
  <pageMargins left="0.7" right="0.7" top="0.75" bottom="0.75" header="0.3" footer="0.3"/>
  <pageSetup scale="92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O29"/>
  <sheetViews>
    <sheetView showGridLines="0" zoomScale="80" zoomScaleNormal="80" workbookViewId="0">
      <pane ySplit="4" topLeftCell="A5" activePane="bottomLeft" state="frozen"/>
      <selection activeCell="K4" sqref="K4"/>
      <selection pane="bottomLeft" activeCell="C22" sqref="C22"/>
    </sheetView>
  </sheetViews>
  <sheetFormatPr defaultRowHeight="14.4" x14ac:dyDescent="0.3"/>
  <cols>
    <col min="2" max="2" width="2.44140625" style="210" customWidth="1"/>
    <col min="3" max="3" width="63.109375" customWidth="1"/>
    <col min="4" max="14" width="13.109375" customWidth="1"/>
  </cols>
  <sheetData>
    <row r="2" spans="3:15" ht="31.2" x14ac:dyDescent="0.6">
      <c r="C2" s="317" t="s">
        <v>111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3:15" ht="15.75" customHeight="1" x14ac:dyDescent="0.5">
      <c r="C3" s="175"/>
      <c r="D3" s="175"/>
      <c r="E3" s="175"/>
      <c r="F3" s="175"/>
      <c r="G3" s="175"/>
      <c r="H3" s="175"/>
      <c r="I3" s="175"/>
      <c r="J3" s="175"/>
      <c r="K3" s="175"/>
    </row>
    <row r="4" spans="3:15" ht="20.25" customHeight="1" thickBot="1" x14ac:dyDescent="0.3">
      <c r="C4" s="77"/>
      <c r="D4" s="78" t="s">
        <v>8</v>
      </c>
      <c r="E4" s="78" t="s">
        <v>42</v>
      </c>
      <c r="F4" s="78" t="s">
        <v>43</v>
      </c>
      <c r="G4" s="78" t="s">
        <v>44</v>
      </c>
      <c r="H4" s="78" t="s">
        <v>24</v>
      </c>
      <c r="I4" s="79" t="s">
        <v>90</v>
      </c>
      <c r="J4" s="79" t="s">
        <v>87</v>
      </c>
      <c r="K4" s="79" t="s">
        <v>97</v>
      </c>
      <c r="L4" s="79" t="s">
        <v>138</v>
      </c>
      <c r="M4" s="79" t="s">
        <v>23</v>
      </c>
      <c r="N4" s="79" t="s">
        <v>158</v>
      </c>
    </row>
    <row r="5" spans="3:15" ht="15" customHeight="1" x14ac:dyDescent="0.25">
      <c r="C5" s="80"/>
      <c r="D5" s="318" t="s">
        <v>80</v>
      </c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3:15" ht="15" x14ac:dyDescent="0.25">
      <c r="C6" s="119" t="s">
        <v>1</v>
      </c>
      <c r="D6" s="120">
        <v>1246</v>
      </c>
      <c r="E6" s="120">
        <v>1257</v>
      </c>
      <c r="F6" s="120">
        <v>1302</v>
      </c>
      <c r="G6" s="141">
        <v>1281</v>
      </c>
      <c r="H6" s="120">
        <v>5086</v>
      </c>
      <c r="I6" s="120">
        <v>1312</v>
      </c>
      <c r="J6" s="120">
        <v>1288</v>
      </c>
      <c r="K6" s="120">
        <v>1868</v>
      </c>
      <c r="L6" s="141">
        <v>2575</v>
      </c>
      <c r="M6" s="120">
        <v>7043</v>
      </c>
      <c r="N6" s="141">
        <v>2580</v>
      </c>
      <c r="O6" s="173"/>
    </row>
    <row r="7" spans="3:15" ht="17.25" customHeight="1" x14ac:dyDescent="0.25">
      <c r="C7" s="121" t="s">
        <v>2</v>
      </c>
      <c r="D7" s="122">
        <v>1093</v>
      </c>
      <c r="E7" s="122">
        <v>1113</v>
      </c>
      <c r="F7" s="122">
        <v>1138</v>
      </c>
      <c r="G7" s="130">
        <v>1124</v>
      </c>
      <c r="H7" s="123">
        <v>4468</v>
      </c>
      <c r="I7" s="122">
        <v>1154</v>
      </c>
      <c r="J7" s="122">
        <v>1141</v>
      </c>
      <c r="K7" s="122">
        <v>1630</v>
      </c>
      <c r="L7" s="130">
        <v>2266</v>
      </c>
      <c r="M7" s="123">
        <v>6191</v>
      </c>
      <c r="N7" s="130">
        <v>2270</v>
      </c>
      <c r="O7" s="297"/>
    </row>
    <row r="8" spans="3:15" ht="17.25" customHeight="1" x14ac:dyDescent="0.3">
      <c r="C8" s="124" t="s">
        <v>3</v>
      </c>
      <c r="D8" s="125">
        <v>73</v>
      </c>
      <c r="E8" s="125">
        <v>51</v>
      </c>
      <c r="F8" s="125">
        <v>65</v>
      </c>
      <c r="G8" s="125">
        <v>52</v>
      </c>
      <c r="H8" s="126">
        <v>241</v>
      </c>
      <c r="I8" s="125">
        <v>60</v>
      </c>
      <c r="J8" s="125">
        <v>56</v>
      </c>
      <c r="K8" s="125">
        <v>88</v>
      </c>
      <c r="L8" s="125">
        <v>133</v>
      </c>
      <c r="M8" s="126">
        <v>337</v>
      </c>
      <c r="N8" s="125">
        <v>144</v>
      </c>
      <c r="O8" s="297"/>
    </row>
    <row r="9" spans="3:15" ht="17.25" customHeight="1" x14ac:dyDescent="0.25">
      <c r="C9" s="129" t="s">
        <v>67</v>
      </c>
      <c r="D9" s="130">
        <v>0</v>
      </c>
      <c r="E9" s="130">
        <v>0</v>
      </c>
      <c r="F9" s="130">
        <v>0</v>
      </c>
      <c r="G9" s="130">
        <v>0</v>
      </c>
      <c r="H9" s="131">
        <v>0</v>
      </c>
      <c r="I9" s="130">
        <v>9</v>
      </c>
      <c r="J9" s="130">
        <v>15</v>
      </c>
      <c r="K9" s="130">
        <v>44</v>
      </c>
      <c r="L9" s="130">
        <v>22</v>
      </c>
      <c r="M9" s="131">
        <v>90</v>
      </c>
      <c r="N9" s="130">
        <v>19</v>
      </c>
      <c r="O9" s="297"/>
    </row>
    <row r="10" spans="3:15" ht="17.25" customHeight="1" x14ac:dyDescent="0.25">
      <c r="C10" s="124" t="s">
        <v>0</v>
      </c>
      <c r="D10" s="125">
        <v>40</v>
      </c>
      <c r="E10" s="125">
        <v>29</v>
      </c>
      <c r="F10" s="125">
        <v>4</v>
      </c>
      <c r="G10" s="125">
        <v>0</v>
      </c>
      <c r="H10" s="126">
        <v>73</v>
      </c>
      <c r="I10" s="125">
        <v>0</v>
      </c>
      <c r="J10" s="125">
        <v>0</v>
      </c>
      <c r="K10" s="125">
        <v>0</v>
      </c>
      <c r="L10" s="125">
        <v>4</v>
      </c>
      <c r="M10" s="126">
        <v>4</v>
      </c>
      <c r="N10" s="125">
        <v>0</v>
      </c>
      <c r="O10" s="297"/>
    </row>
    <row r="11" spans="3:15" ht="17.25" customHeight="1" x14ac:dyDescent="0.25">
      <c r="C11" s="121" t="s">
        <v>4</v>
      </c>
      <c r="D11" s="122">
        <v>2</v>
      </c>
      <c r="E11" s="122">
        <v>0</v>
      </c>
      <c r="F11" s="122">
        <v>1</v>
      </c>
      <c r="G11" s="130">
        <v>3</v>
      </c>
      <c r="H11" s="123">
        <v>6</v>
      </c>
      <c r="I11" s="122">
        <v>0</v>
      </c>
      <c r="J11" s="122">
        <v>1</v>
      </c>
      <c r="K11" s="122">
        <v>5</v>
      </c>
      <c r="L11" s="130">
        <v>8</v>
      </c>
      <c r="M11" s="123">
        <v>14</v>
      </c>
      <c r="N11" s="130">
        <v>13</v>
      </c>
      <c r="O11" s="297"/>
    </row>
    <row r="12" spans="3:15" ht="17.25" customHeight="1" x14ac:dyDescent="0.25">
      <c r="C12" s="124" t="s">
        <v>141</v>
      </c>
      <c r="D12" s="125">
        <v>0</v>
      </c>
      <c r="E12" s="125">
        <v>0</v>
      </c>
      <c r="F12" s="125">
        <v>0</v>
      </c>
      <c r="G12" s="125">
        <v>0</v>
      </c>
      <c r="H12" s="126">
        <v>0</v>
      </c>
      <c r="I12" s="125">
        <v>0</v>
      </c>
      <c r="J12" s="125">
        <v>0</v>
      </c>
      <c r="K12" s="125">
        <v>0</v>
      </c>
      <c r="L12" s="125">
        <v>-10</v>
      </c>
      <c r="M12" s="126">
        <v>-10</v>
      </c>
      <c r="N12" s="125">
        <v>-7</v>
      </c>
      <c r="O12" s="297"/>
    </row>
    <row r="13" spans="3:15" ht="17.25" customHeight="1" x14ac:dyDescent="0.25">
      <c r="C13" s="127" t="s">
        <v>49</v>
      </c>
      <c r="D13" s="128">
        <v>38</v>
      </c>
      <c r="E13" s="128">
        <v>64</v>
      </c>
      <c r="F13" s="128">
        <v>94</v>
      </c>
      <c r="G13" s="128">
        <v>102</v>
      </c>
      <c r="H13" s="128">
        <v>298</v>
      </c>
      <c r="I13" s="128">
        <v>89</v>
      </c>
      <c r="J13" s="128">
        <v>75</v>
      </c>
      <c r="K13" s="128">
        <v>101</v>
      </c>
      <c r="L13" s="128">
        <v>152</v>
      </c>
      <c r="M13" s="128">
        <v>417</v>
      </c>
      <c r="N13" s="128">
        <f>N6-SUM(N7:N12)</f>
        <v>141</v>
      </c>
    </row>
    <row r="14" spans="3:15" ht="17.25" customHeight="1" x14ac:dyDescent="0.25">
      <c r="C14" s="124" t="s">
        <v>50</v>
      </c>
      <c r="D14" s="125"/>
      <c r="E14" s="125"/>
      <c r="F14" s="125"/>
      <c r="G14" s="125"/>
      <c r="H14" s="126"/>
      <c r="I14" s="125"/>
      <c r="J14" s="125"/>
      <c r="K14" s="125"/>
      <c r="L14" s="125"/>
      <c r="M14" s="126"/>
      <c r="N14" s="125"/>
    </row>
    <row r="15" spans="3:15" ht="17.25" customHeight="1" x14ac:dyDescent="0.25">
      <c r="C15" s="129" t="s">
        <v>108</v>
      </c>
      <c r="D15" s="130">
        <v>-14</v>
      </c>
      <c r="E15" s="130">
        <v>-14</v>
      </c>
      <c r="F15" s="130">
        <v>-14</v>
      </c>
      <c r="G15" s="130">
        <v>-12</v>
      </c>
      <c r="H15" s="131">
        <v>-54</v>
      </c>
      <c r="I15" s="130">
        <v>-11</v>
      </c>
      <c r="J15" s="130">
        <v>-13</v>
      </c>
      <c r="K15" s="130">
        <v>-25</v>
      </c>
      <c r="L15" s="130">
        <v>-37</v>
      </c>
      <c r="M15" s="131">
        <v>-86</v>
      </c>
      <c r="N15" s="130">
        <v>-36</v>
      </c>
    </row>
    <row r="16" spans="3:15" ht="17.25" customHeight="1" x14ac:dyDescent="0.25">
      <c r="C16" s="124" t="s">
        <v>51</v>
      </c>
      <c r="D16" s="125">
        <v>-1</v>
      </c>
      <c r="E16" s="125">
        <v>2</v>
      </c>
      <c r="F16" s="125">
        <v>0</v>
      </c>
      <c r="G16" s="125">
        <v>83</v>
      </c>
      <c r="H16" s="126">
        <v>84</v>
      </c>
      <c r="I16" s="125">
        <v>0</v>
      </c>
      <c r="J16" s="125">
        <v>-2</v>
      </c>
      <c r="K16" s="125">
        <v>-1</v>
      </c>
      <c r="L16" s="125">
        <v>-10</v>
      </c>
      <c r="M16" s="126">
        <v>-13</v>
      </c>
      <c r="N16" s="125">
        <v>3</v>
      </c>
    </row>
    <row r="17" spans="3:14" ht="17.25" customHeight="1" x14ac:dyDescent="0.25">
      <c r="C17" s="129" t="s">
        <v>14</v>
      </c>
      <c r="D17" s="130">
        <v>23</v>
      </c>
      <c r="E17" s="130">
        <v>52</v>
      </c>
      <c r="F17" s="130">
        <v>80</v>
      </c>
      <c r="G17" s="130">
        <v>173</v>
      </c>
      <c r="H17" s="131">
        <v>328</v>
      </c>
      <c r="I17" s="130">
        <v>78</v>
      </c>
      <c r="J17" s="130">
        <v>60</v>
      </c>
      <c r="K17" s="130">
        <v>75</v>
      </c>
      <c r="L17" s="130">
        <v>105</v>
      </c>
      <c r="M17" s="131">
        <v>318</v>
      </c>
      <c r="N17" s="130">
        <f>SUM(N13:N16)</f>
        <v>108</v>
      </c>
    </row>
    <row r="18" spans="3:14" ht="17.25" customHeight="1" x14ac:dyDescent="0.25">
      <c r="C18" s="124" t="s">
        <v>98</v>
      </c>
      <c r="D18" s="125" t="s">
        <v>52</v>
      </c>
      <c r="E18" s="125">
        <v>-15</v>
      </c>
      <c r="F18" s="125">
        <v>-31</v>
      </c>
      <c r="G18" s="125">
        <v>-46</v>
      </c>
      <c r="H18" s="126">
        <v>-92</v>
      </c>
      <c r="I18" s="125">
        <v>-25</v>
      </c>
      <c r="J18" s="125">
        <v>-19</v>
      </c>
      <c r="K18" s="125">
        <v>17</v>
      </c>
      <c r="L18" s="125">
        <v>-45</v>
      </c>
      <c r="M18" s="126">
        <v>-72</v>
      </c>
      <c r="N18" s="125">
        <v>-34</v>
      </c>
    </row>
    <row r="19" spans="3:14" ht="16.2" x14ac:dyDescent="0.3">
      <c r="C19" s="127" t="s">
        <v>202</v>
      </c>
      <c r="D19" s="128">
        <v>23</v>
      </c>
      <c r="E19" s="128">
        <v>37</v>
      </c>
      <c r="F19" s="128">
        <v>49</v>
      </c>
      <c r="G19" s="128">
        <v>127</v>
      </c>
      <c r="H19" s="128">
        <v>236</v>
      </c>
      <c r="I19" s="128">
        <v>53</v>
      </c>
      <c r="J19" s="128">
        <v>41</v>
      </c>
      <c r="K19" s="128">
        <v>92</v>
      </c>
      <c r="L19" s="128">
        <v>60</v>
      </c>
      <c r="M19" s="128">
        <v>246</v>
      </c>
      <c r="N19" s="128">
        <f>SUM(N17:N18)</f>
        <v>74</v>
      </c>
    </row>
    <row r="20" spans="3:14" ht="26.25" x14ac:dyDescent="0.25">
      <c r="C20" s="132" t="s">
        <v>132</v>
      </c>
      <c r="D20" s="141">
        <v>23</v>
      </c>
      <c r="E20" s="141">
        <v>37</v>
      </c>
      <c r="F20" s="141">
        <v>49</v>
      </c>
      <c r="G20" s="141">
        <v>127</v>
      </c>
      <c r="H20" s="141">
        <v>236</v>
      </c>
      <c r="I20" s="141">
        <v>53</v>
      </c>
      <c r="J20" s="141">
        <v>41</v>
      </c>
      <c r="K20" s="141">
        <v>91</v>
      </c>
      <c r="L20" s="141">
        <v>59</v>
      </c>
      <c r="M20" s="141">
        <v>244</v>
      </c>
      <c r="N20" s="141">
        <v>72</v>
      </c>
    </row>
    <row r="21" spans="3:14" ht="15" x14ac:dyDescent="0.25">
      <c r="C21" s="132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</row>
    <row r="22" spans="3:14" ht="30" customHeight="1" x14ac:dyDescent="0.3">
      <c r="C22" s="127" t="s">
        <v>203</v>
      </c>
      <c r="D22" s="188">
        <v>0.31</v>
      </c>
      <c r="E22" s="188">
        <v>0.5</v>
      </c>
      <c r="F22" s="188">
        <v>0.67</v>
      </c>
      <c r="G22" s="188">
        <v>1.72</v>
      </c>
      <c r="H22" s="188">
        <v>3.19</v>
      </c>
      <c r="I22" s="188">
        <v>0.72</v>
      </c>
      <c r="J22" s="188">
        <v>0.55000000000000004</v>
      </c>
      <c r="K22" s="188">
        <v>0.8</v>
      </c>
      <c r="L22" s="188">
        <v>0.39</v>
      </c>
      <c r="M22" s="188">
        <v>2.35</v>
      </c>
      <c r="N22" s="188">
        <f>N20/N23</f>
        <v>0.47058823529411764</v>
      </c>
    </row>
    <row r="23" spans="3:14" ht="15" x14ac:dyDescent="0.25">
      <c r="C23" s="132" t="s">
        <v>53</v>
      </c>
      <c r="D23" s="126">
        <v>75</v>
      </c>
      <c r="E23" s="126">
        <v>74</v>
      </c>
      <c r="F23" s="126">
        <v>73</v>
      </c>
      <c r="G23" s="126">
        <v>74</v>
      </c>
      <c r="H23" s="126">
        <v>74</v>
      </c>
      <c r="I23" s="126">
        <v>74</v>
      </c>
      <c r="J23" s="126">
        <v>74</v>
      </c>
      <c r="K23" s="126">
        <v>114</v>
      </c>
      <c r="L23" s="126">
        <v>153</v>
      </c>
      <c r="M23" s="126">
        <v>104</v>
      </c>
      <c r="N23" s="126">
        <v>153</v>
      </c>
    </row>
    <row r="25" spans="3:14" x14ac:dyDescent="0.3">
      <c r="C25" s="300" t="s">
        <v>195</v>
      </c>
      <c r="D25" s="279"/>
      <c r="E25" s="279"/>
      <c r="F25" s="279"/>
      <c r="G25" s="279"/>
      <c r="H25" s="279"/>
      <c r="I25" s="279"/>
    </row>
    <row r="26" spans="3:14" x14ac:dyDescent="0.3">
      <c r="C26" s="302" t="s">
        <v>200</v>
      </c>
      <c r="D26" s="279"/>
      <c r="E26" s="279"/>
      <c r="F26" s="279"/>
      <c r="G26" s="279"/>
      <c r="H26" s="279"/>
      <c r="I26" s="279"/>
    </row>
    <row r="27" spans="3:14" ht="15" x14ac:dyDescent="0.25">
      <c r="C27" s="302" t="s">
        <v>201</v>
      </c>
      <c r="D27" s="279"/>
      <c r="E27" s="279"/>
      <c r="F27" s="279"/>
      <c r="G27" s="279"/>
      <c r="H27" s="279"/>
      <c r="I27" s="279"/>
    </row>
    <row r="28" spans="3:14" ht="15" x14ac:dyDescent="0.25">
      <c r="C28" s="279"/>
      <c r="D28" s="279"/>
      <c r="E28" s="279"/>
      <c r="F28" s="279"/>
      <c r="G28" s="279"/>
      <c r="H28" s="279"/>
      <c r="I28" s="279"/>
    </row>
    <row r="29" spans="3:14" ht="15" x14ac:dyDescent="0.25">
      <c r="C29" s="279"/>
      <c r="D29" s="279"/>
      <c r="E29" s="279"/>
      <c r="F29" s="279"/>
      <c r="G29" s="279"/>
      <c r="H29" s="279"/>
      <c r="I29" s="279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2">
    <mergeCell ref="C2:N2"/>
    <mergeCell ref="D5:N5"/>
  </mergeCells>
  <pageMargins left="0.7" right="0.7" top="0.75" bottom="0.75" header="0.3" footer="0.3"/>
  <pageSetup scale="59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N28"/>
  <sheetViews>
    <sheetView showGridLines="0" topLeftCell="B1" zoomScale="80" zoomScaleNormal="80" workbookViewId="0">
      <selection activeCell="C27" sqref="C27"/>
    </sheetView>
  </sheetViews>
  <sheetFormatPr defaultRowHeight="14.4" x14ac:dyDescent="0.3"/>
  <cols>
    <col min="1" max="1" width="0" hidden="1" customWidth="1"/>
    <col min="2" max="2" width="2.44140625" style="210" customWidth="1"/>
    <col min="3" max="3" width="68.109375" customWidth="1"/>
    <col min="4" max="8" width="12.33203125" customWidth="1"/>
    <col min="9" max="9" width="13.33203125" customWidth="1"/>
    <col min="10" max="14" width="12.33203125" customWidth="1"/>
  </cols>
  <sheetData>
    <row r="2" spans="3:14" ht="31.5" x14ac:dyDescent="0.5">
      <c r="C2" s="317" t="s">
        <v>112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3:14" ht="12" customHeight="1" x14ac:dyDescent="0.5">
      <c r="C3" s="175"/>
      <c r="D3" s="175"/>
      <c r="E3" s="175"/>
      <c r="F3" s="175"/>
      <c r="G3" s="175"/>
      <c r="H3" s="175"/>
      <c r="I3" s="175"/>
      <c r="J3" s="175"/>
      <c r="K3" s="175"/>
    </row>
    <row r="4" spans="3:14" ht="18" customHeight="1" thickBot="1" x14ac:dyDescent="0.3">
      <c r="C4" s="77"/>
      <c r="D4" s="78" t="s">
        <v>55</v>
      </c>
      <c r="E4" s="78" t="s">
        <v>56</v>
      </c>
      <c r="F4" s="78" t="s">
        <v>57</v>
      </c>
      <c r="G4" s="78" t="s">
        <v>58</v>
      </c>
      <c r="H4" s="78" t="s">
        <v>59</v>
      </c>
      <c r="I4" s="79" t="s">
        <v>91</v>
      </c>
      <c r="J4" s="79" t="s">
        <v>87</v>
      </c>
      <c r="K4" s="79" t="s">
        <v>97</v>
      </c>
      <c r="L4" s="79" t="s">
        <v>138</v>
      </c>
      <c r="M4" s="79" t="s">
        <v>23</v>
      </c>
      <c r="N4" s="79" t="s">
        <v>158</v>
      </c>
    </row>
    <row r="5" spans="3:14" ht="15" customHeight="1" x14ac:dyDescent="0.25">
      <c r="C5" s="80"/>
      <c r="D5" s="320" t="s">
        <v>48</v>
      </c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3:14" ht="15" x14ac:dyDescent="0.25">
      <c r="C6" s="81" t="s">
        <v>1</v>
      </c>
      <c r="D6" s="82">
        <v>1246</v>
      </c>
      <c r="E6" s="82">
        <v>1257</v>
      </c>
      <c r="F6" s="82">
        <v>1302</v>
      </c>
      <c r="G6" s="82">
        <v>1281</v>
      </c>
      <c r="H6" s="82">
        <v>5086</v>
      </c>
      <c r="I6" s="82">
        <v>1312</v>
      </c>
      <c r="J6" s="82">
        <v>1288</v>
      </c>
      <c r="K6" s="82">
        <v>1868</v>
      </c>
      <c r="L6" s="149">
        <v>2575</v>
      </c>
      <c r="M6" s="82">
        <v>7043</v>
      </c>
      <c r="N6" s="149">
        <v>2580</v>
      </c>
    </row>
    <row r="7" spans="3:14" ht="15" x14ac:dyDescent="0.25">
      <c r="C7" s="83" t="s">
        <v>2</v>
      </c>
      <c r="D7" s="84">
        <v>1093</v>
      </c>
      <c r="E7" s="84">
        <v>1113</v>
      </c>
      <c r="F7" s="84">
        <v>1138</v>
      </c>
      <c r="G7" s="84">
        <v>1124</v>
      </c>
      <c r="H7" s="85">
        <v>4468</v>
      </c>
      <c r="I7" s="84">
        <v>1154</v>
      </c>
      <c r="J7" s="84">
        <v>1141</v>
      </c>
      <c r="K7" s="84">
        <v>1630</v>
      </c>
      <c r="L7" s="151">
        <v>2266</v>
      </c>
      <c r="M7" s="85">
        <v>6191</v>
      </c>
      <c r="N7" s="151">
        <v>2270</v>
      </c>
    </row>
    <row r="8" spans="3:14" ht="16.5" customHeight="1" x14ac:dyDescent="0.25">
      <c r="C8" s="86" t="s">
        <v>92</v>
      </c>
      <c r="D8" s="87">
        <v>71</v>
      </c>
      <c r="E8" s="87">
        <v>48</v>
      </c>
      <c r="F8" s="87">
        <v>63</v>
      </c>
      <c r="G8" s="87">
        <v>50</v>
      </c>
      <c r="H8" s="88">
        <v>232</v>
      </c>
      <c r="I8" s="87">
        <v>59</v>
      </c>
      <c r="J8" s="87">
        <v>54</v>
      </c>
      <c r="K8" s="87">
        <v>61</v>
      </c>
      <c r="L8" s="146">
        <v>79</v>
      </c>
      <c r="M8" s="88">
        <v>253</v>
      </c>
      <c r="N8" s="146">
        <v>75</v>
      </c>
    </row>
    <row r="9" spans="3:14" ht="15" customHeight="1" x14ac:dyDescent="0.25">
      <c r="C9" s="129" t="s">
        <v>141</v>
      </c>
      <c r="D9" s="151">
        <v>0</v>
      </c>
      <c r="E9" s="151">
        <v>0</v>
      </c>
      <c r="F9" s="151">
        <v>0</v>
      </c>
      <c r="G9" s="151">
        <v>0</v>
      </c>
      <c r="H9" s="152">
        <v>0</v>
      </c>
      <c r="I9" s="151">
        <v>0</v>
      </c>
      <c r="J9" s="151">
        <v>0</v>
      </c>
      <c r="K9" s="151">
        <v>0</v>
      </c>
      <c r="L9" s="151">
        <v>-10</v>
      </c>
      <c r="M9" s="152">
        <v>-10</v>
      </c>
      <c r="N9" s="151">
        <v>-7</v>
      </c>
    </row>
    <row r="10" spans="3:14" ht="24.75" customHeight="1" x14ac:dyDescent="0.25">
      <c r="C10" s="148" t="s">
        <v>120</v>
      </c>
      <c r="D10" s="149">
        <v>82</v>
      </c>
      <c r="E10" s="149">
        <v>96</v>
      </c>
      <c r="F10" s="149">
        <v>101</v>
      </c>
      <c r="G10" s="149">
        <v>107</v>
      </c>
      <c r="H10" s="149">
        <v>386</v>
      </c>
      <c r="I10" s="149">
        <v>99</v>
      </c>
      <c r="J10" s="149">
        <v>93</v>
      </c>
      <c r="K10" s="149">
        <v>177</v>
      </c>
      <c r="L10" s="149">
        <v>240</v>
      </c>
      <c r="M10" s="149">
        <v>609</v>
      </c>
      <c r="N10" s="149">
        <f>N6-SUM(N7:N9)</f>
        <v>242</v>
      </c>
    </row>
    <row r="11" spans="3:14" ht="15" customHeight="1" x14ac:dyDescent="0.25">
      <c r="C11" s="150" t="s">
        <v>13</v>
      </c>
      <c r="D11" s="151">
        <v>-14</v>
      </c>
      <c r="E11" s="151">
        <v>-14</v>
      </c>
      <c r="F11" s="151">
        <v>-14</v>
      </c>
      <c r="G11" s="151">
        <v>-12</v>
      </c>
      <c r="H11" s="152">
        <v>-54</v>
      </c>
      <c r="I11" s="151">
        <v>-11</v>
      </c>
      <c r="J11" s="151">
        <v>-13</v>
      </c>
      <c r="K11" s="151">
        <v>-25</v>
      </c>
      <c r="L11" s="151">
        <v>-37</v>
      </c>
      <c r="M11" s="152">
        <v>-86</v>
      </c>
      <c r="N11" s="151">
        <v>-36</v>
      </c>
    </row>
    <row r="12" spans="3:14" ht="24.75" customHeight="1" x14ac:dyDescent="0.25">
      <c r="C12" s="145" t="s">
        <v>93</v>
      </c>
      <c r="D12" s="146">
        <v>-1</v>
      </c>
      <c r="E12" s="146">
        <v>2</v>
      </c>
      <c r="F12" s="146" t="s">
        <v>52</v>
      </c>
      <c r="G12" s="146">
        <v>1</v>
      </c>
      <c r="H12" s="147">
        <v>2</v>
      </c>
      <c r="I12" s="146">
        <v>-2</v>
      </c>
      <c r="J12" s="146">
        <v>-5</v>
      </c>
      <c r="K12" s="146">
        <v>-1</v>
      </c>
      <c r="L12" s="146">
        <v>-10</v>
      </c>
      <c r="M12" s="147">
        <v>-18</v>
      </c>
      <c r="N12" s="146">
        <v>3</v>
      </c>
    </row>
    <row r="13" spans="3:14" ht="15" x14ac:dyDescent="0.25">
      <c r="C13" s="150" t="s">
        <v>54</v>
      </c>
      <c r="D13" s="151">
        <v>67</v>
      </c>
      <c r="E13" s="151">
        <v>84</v>
      </c>
      <c r="F13" s="151">
        <v>87</v>
      </c>
      <c r="G13" s="151">
        <v>96</v>
      </c>
      <c r="H13" s="152">
        <v>334</v>
      </c>
      <c r="I13" s="151">
        <v>86</v>
      </c>
      <c r="J13" s="151">
        <v>75</v>
      </c>
      <c r="K13" s="151">
        <v>151</v>
      </c>
      <c r="L13" s="151">
        <v>193</v>
      </c>
      <c r="M13" s="152">
        <v>505</v>
      </c>
      <c r="N13" s="151">
        <f>SUM(N10:N12)</f>
        <v>209</v>
      </c>
    </row>
    <row r="14" spans="3:14" ht="18" customHeight="1" x14ac:dyDescent="0.25">
      <c r="C14" s="145" t="s">
        <v>94</v>
      </c>
      <c r="D14" s="146">
        <v>-17</v>
      </c>
      <c r="E14" s="146">
        <v>-27</v>
      </c>
      <c r="F14" s="146">
        <v>-34</v>
      </c>
      <c r="G14" s="146">
        <v>-37</v>
      </c>
      <c r="H14" s="147">
        <v>-115</v>
      </c>
      <c r="I14" s="146">
        <v>-29</v>
      </c>
      <c r="J14" s="146">
        <v>-25</v>
      </c>
      <c r="K14" s="146">
        <v>-7</v>
      </c>
      <c r="L14" s="146">
        <v>-77</v>
      </c>
      <c r="M14" s="147">
        <v>-138</v>
      </c>
      <c r="N14" s="146">
        <v>-73</v>
      </c>
    </row>
    <row r="15" spans="3:14" ht="18" customHeight="1" x14ac:dyDescent="0.25">
      <c r="C15" s="153" t="s">
        <v>115</v>
      </c>
      <c r="D15" s="189">
        <v>50</v>
      </c>
      <c r="E15" s="189">
        <v>57</v>
      </c>
      <c r="F15" s="189">
        <v>53</v>
      </c>
      <c r="G15" s="189">
        <v>59</v>
      </c>
      <c r="H15" s="189">
        <v>219</v>
      </c>
      <c r="I15" s="189">
        <v>57</v>
      </c>
      <c r="J15" s="189">
        <v>50</v>
      </c>
      <c r="K15" s="189">
        <v>144</v>
      </c>
      <c r="L15" s="189">
        <v>116</v>
      </c>
      <c r="M15" s="189">
        <v>367</v>
      </c>
      <c r="N15" s="189">
        <f>SUM(N13:N14)</f>
        <v>136</v>
      </c>
    </row>
    <row r="16" spans="3:14" ht="31.5" customHeight="1" x14ac:dyDescent="0.25">
      <c r="C16" s="148" t="s">
        <v>133</v>
      </c>
      <c r="D16" s="149">
        <v>50</v>
      </c>
      <c r="E16" s="149">
        <v>57</v>
      </c>
      <c r="F16" s="149">
        <v>53</v>
      </c>
      <c r="G16" s="149">
        <v>59</v>
      </c>
      <c r="H16" s="149">
        <v>219</v>
      </c>
      <c r="I16" s="149">
        <v>57</v>
      </c>
      <c r="J16" s="149">
        <v>50</v>
      </c>
      <c r="K16" s="149">
        <v>143</v>
      </c>
      <c r="L16" s="149">
        <v>115</v>
      </c>
      <c r="M16" s="149">
        <v>365</v>
      </c>
      <c r="N16" s="149">
        <v>134</v>
      </c>
    </row>
    <row r="17" spans="3:14" ht="28.5" customHeight="1" x14ac:dyDescent="0.25">
      <c r="C17" s="153" t="s">
        <v>128</v>
      </c>
      <c r="D17" s="190">
        <v>0.67</v>
      </c>
      <c r="E17" s="190">
        <v>0.77</v>
      </c>
      <c r="F17" s="190">
        <v>0.73</v>
      </c>
      <c r="G17" s="190">
        <v>0.8</v>
      </c>
      <c r="H17" s="190">
        <v>2.96</v>
      </c>
      <c r="I17" s="190">
        <v>0.77</v>
      </c>
      <c r="J17" s="190">
        <v>0.68</v>
      </c>
      <c r="K17" s="190">
        <v>1.25</v>
      </c>
      <c r="L17" s="190">
        <v>0.75</v>
      </c>
      <c r="M17" s="190">
        <v>3.51</v>
      </c>
      <c r="N17" s="190">
        <f>N16/N18</f>
        <v>0.87581699346405228</v>
      </c>
    </row>
    <row r="18" spans="3:14" ht="15" x14ac:dyDescent="0.25">
      <c r="C18" s="184" t="s">
        <v>53</v>
      </c>
      <c r="D18" s="191">
        <v>75</v>
      </c>
      <c r="E18" s="191">
        <v>74</v>
      </c>
      <c r="F18" s="191">
        <v>73</v>
      </c>
      <c r="G18" s="191">
        <v>74</v>
      </c>
      <c r="H18" s="191">
        <v>74</v>
      </c>
      <c r="I18" s="191">
        <v>74</v>
      </c>
      <c r="J18" s="191">
        <v>74</v>
      </c>
      <c r="K18" s="191">
        <v>114</v>
      </c>
      <c r="L18" s="147">
        <v>153</v>
      </c>
      <c r="M18" s="191">
        <v>104</v>
      </c>
      <c r="N18" s="147">
        <v>153</v>
      </c>
    </row>
    <row r="19" spans="3:14" ht="15" x14ac:dyDescent="0.25">
      <c r="G19" s="1"/>
    </row>
    <row r="20" spans="3:14" ht="15" x14ac:dyDescent="0.25">
      <c r="C20" s="300" t="s">
        <v>174</v>
      </c>
      <c r="D20" s="279"/>
      <c r="E20" s="279"/>
      <c r="F20" s="279"/>
      <c r="G20" s="279"/>
      <c r="H20" s="279"/>
      <c r="I20" s="279"/>
      <c r="J20" s="279"/>
      <c r="K20" s="279"/>
    </row>
    <row r="21" spans="3:14" ht="15" x14ac:dyDescent="0.25">
      <c r="C21" s="300" t="s">
        <v>196</v>
      </c>
      <c r="D21" s="279"/>
      <c r="E21" s="279"/>
      <c r="F21" s="279"/>
      <c r="G21" s="279"/>
      <c r="H21" s="279"/>
      <c r="I21" s="279"/>
      <c r="J21" s="279"/>
      <c r="K21" s="279"/>
    </row>
    <row r="22" spans="3:14" ht="15" x14ac:dyDescent="0.25">
      <c r="C22" s="300" t="s">
        <v>204</v>
      </c>
      <c r="D22" s="279"/>
      <c r="E22" s="279"/>
      <c r="F22" s="279"/>
      <c r="G22" s="279"/>
      <c r="H22" s="279"/>
      <c r="I22" s="279"/>
      <c r="J22" s="279"/>
      <c r="K22" s="279"/>
      <c r="M22" s="173"/>
    </row>
    <row r="23" spans="3:14" ht="24" customHeight="1" x14ac:dyDescent="0.3">
      <c r="C23" s="319" t="s">
        <v>205</v>
      </c>
      <c r="D23" s="319"/>
      <c r="E23" s="319"/>
      <c r="F23" s="319"/>
      <c r="G23" s="319"/>
      <c r="H23" s="319"/>
      <c r="I23" s="319"/>
      <c r="J23" s="319"/>
      <c r="K23" s="319"/>
    </row>
    <row r="24" spans="3:14" ht="15" x14ac:dyDescent="0.25">
      <c r="C24" s="300" t="s">
        <v>206</v>
      </c>
      <c r="D24" s="279"/>
      <c r="E24" s="279"/>
      <c r="F24" s="279"/>
      <c r="G24" s="279"/>
      <c r="H24" s="279"/>
      <c r="I24" s="279"/>
      <c r="J24" s="279"/>
      <c r="K24" s="279"/>
    </row>
    <row r="25" spans="3:14" ht="15" x14ac:dyDescent="0.25">
      <c r="C25" s="300" t="s">
        <v>207</v>
      </c>
      <c r="D25" s="279"/>
      <c r="E25" s="279"/>
      <c r="F25" s="279"/>
      <c r="G25" s="279"/>
      <c r="H25" s="279"/>
      <c r="I25" s="279"/>
      <c r="J25" s="279"/>
      <c r="K25" s="279"/>
    </row>
    <row r="26" spans="3:14" x14ac:dyDescent="0.3">
      <c r="C26" s="302" t="s">
        <v>177</v>
      </c>
      <c r="D26" s="279"/>
      <c r="E26" s="279"/>
      <c r="F26" s="279"/>
      <c r="G26" s="279"/>
      <c r="H26" s="279"/>
      <c r="I26" s="279"/>
      <c r="J26" s="279"/>
      <c r="K26" s="279"/>
    </row>
    <row r="27" spans="3:14" x14ac:dyDescent="0.3">
      <c r="C27" s="300" t="s">
        <v>178</v>
      </c>
      <c r="D27" s="279"/>
      <c r="E27" s="279"/>
      <c r="F27" s="279"/>
      <c r="G27" s="279"/>
      <c r="H27" s="279"/>
      <c r="I27" s="279"/>
      <c r="J27" s="279"/>
      <c r="K27" s="279"/>
    </row>
    <row r="28" spans="3:14" x14ac:dyDescent="0.3">
      <c r="C28" s="279"/>
      <c r="D28" s="279"/>
      <c r="E28" s="279"/>
      <c r="F28" s="279"/>
      <c r="G28" s="279"/>
      <c r="H28" s="279"/>
      <c r="I28" s="279"/>
      <c r="J28" s="279"/>
      <c r="K28" s="279"/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3">
    <mergeCell ref="C23:K23"/>
    <mergeCell ref="C2:M2"/>
    <mergeCell ref="D5:N5"/>
  </mergeCells>
  <pageMargins left="0.7" right="0.7" top="0.75" bottom="0.75" header="0.3" footer="0.3"/>
  <pageSetup scale="59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workbookViewId="0">
      <selection activeCell="E26" sqref="E26"/>
    </sheetView>
  </sheetViews>
  <sheetFormatPr defaultRowHeight="14.4" x14ac:dyDescent="0.3"/>
  <cols>
    <col min="2" max="2" width="56.109375" customWidth="1"/>
    <col min="3" max="4" width="18.6640625" customWidth="1"/>
  </cols>
  <sheetData>
    <row r="1" spans="1:5" ht="18" x14ac:dyDescent="0.25">
      <c r="A1" s="16"/>
      <c r="B1" s="14"/>
      <c r="C1" s="16"/>
      <c r="D1" s="16"/>
      <c r="E1" s="16"/>
    </row>
    <row r="2" spans="1:5" ht="24" thickBot="1" x14ac:dyDescent="0.35">
      <c r="A2" s="16"/>
      <c r="B2" s="14"/>
      <c r="C2" s="17" t="s">
        <v>7</v>
      </c>
      <c r="D2" s="17" t="s">
        <v>40</v>
      </c>
      <c r="E2" s="16"/>
    </row>
    <row r="3" spans="1:5" ht="15" x14ac:dyDescent="0.25">
      <c r="A3" s="16"/>
      <c r="B3" s="15"/>
      <c r="C3" s="118"/>
      <c r="D3" s="118" t="s">
        <v>25</v>
      </c>
      <c r="E3" s="16"/>
    </row>
    <row r="4" spans="1:5" ht="36" x14ac:dyDescent="0.25">
      <c r="A4" s="16"/>
      <c r="B4" s="60" t="s">
        <v>26</v>
      </c>
      <c r="C4" s="61">
        <v>89</v>
      </c>
      <c r="D4" s="61">
        <v>38</v>
      </c>
      <c r="E4" s="16"/>
    </row>
    <row r="5" spans="1:5" ht="18" x14ac:dyDescent="0.25">
      <c r="A5" s="16"/>
      <c r="B5" s="66" t="s">
        <v>67</v>
      </c>
      <c r="C5" s="67">
        <v>9</v>
      </c>
      <c r="D5" s="67">
        <v>0</v>
      </c>
      <c r="E5" s="16"/>
    </row>
    <row r="6" spans="1:5" ht="18" x14ac:dyDescent="0.25">
      <c r="A6" s="16"/>
      <c r="B6" s="91" t="s">
        <v>29</v>
      </c>
      <c r="C6" s="92">
        <v>1</v>
      </c>
      <c r="D6" s="92">
        <v>2</v>
      </c>
      <c r="E6" s="16"/>
    </row>
    <row r="7" spans="1:5" s="1" customFormat="1" ht="18" x14ac:dyDescent="0.25">
      <c r="A7" s="89"/>
      <c r="B7" s="62" t="s">
        <v>0</v>
      </c>
      <c r="C7" s="63">
        <v>0</v>
      </c>
      <c r="D7" s="63">
        <v>40</v>
      </c>
      <c r="E7" s="90"/>
    </row>
    <row r="8" spans="1:5" s="1" customFormat="1" ht="18" x14ac:dyDescent="0.25">
      <c r="A8" s="90"/>
      <c r="B8" s="64" t="s">
        <v>4</v>
      </c>
      <c r="C8" s="65">
        <v>0</v>
      </c>
      <c r="D8" s="65">
        <v>2</v>
      </c>
      <c r="E8" s="90"/>
    </row>
    <row r="9" spans="1:5" s="1" customFormat="1" ht="36" x14ac:dyDescent="0.25">
      <c r="A9" s="89"/>
      <c r="B9" s="68" t="s">
        <v>27</v>
      </c>
      <c r="C9" s="69">
        <v>99</v>
      </c>
      <c r="D9" s="69">
        <v>82</v>
      </c>
      <c r="E9" s="90"/>
    </row>
    <row r="10" spans="1:5" s="1" customFormat="1" ht="18.75" x14ac:dyDescent="0.3">
      <c r="A10" s="90"/>
      <c r="B10" s="93" t="s">
        <v>16</v>
      </c>
      <c r="C10" s="94">
        <v>7.4999999999999997E-2</v>
      </c>
      <c r="D10" s="94">
        <v>6.5799999999999997E-2</v>
      </c>
      <c r="E10" s="90"/>
    </row>
    <row r="11" spans="1:5" ht="15" x14ac:dyDescent="0.25">
      <c r="A11" s="16"/>
      <c r="B11" s="16"/>
      <c r="C11" s="18"/>
      <c r="D11" s="18"/>
      <c r="E11" s="16"/>
    </row>
    <row r="12" spans="1:5" ht="15" x14ac:dyDescent="0.25">
      <c r="A12" s="16"/>
      <c r="B12" s="16"/>
      <c r="C12" s="16"/>
      <c r="D12" s="16"/>
      <c r="E12" s="16"/>
    </row>
    <row r="13" spans="1:5" ht="15" x14ac:dyDescent="0.25">
      <c r="A13" s="16"/>
      <c r="B13" s="16"/>
      <c r="C13" s="16"/>
      <c r="D13" s="16"/>
      <c r="E13" s="16"/>
    </row>
    <row r="14" spans="1:5" ht="15" x14ac:dyDescent="0.25">
      <c r="A14" s="16"/>
      <c r="B14" s="16"/>
      <c r="C14" s="16"/>
      <c r="D14" s="16"/>
      <c r="E14" s="16"/>
    </row>
    <row r="15" spans="1:5" ht="15" x14ac:dyDescent="0.25">
      <c r="A15" s="16"/>
      <c r="B15" s="16"/>
      <c r="C15" s="16"/>
      <c r="D15" s="16"/>
      <c r="E15" s="16"/>
    </row>
    <row r="16" spans="1:5" ht="15" x14ac:dyDescent="0.25">
      <c r="A16" s="16"/>
      <c r="B16" s="16"/>
      <c r="C16" s="16"/>
      <c r="D16" s="16"/>
      <c r="E16" s="16"/>
    </row>
  </sheetData>
  <customSheetViews>
    <customSheetView guid="{452708E9-9655-4ED1-B6DE-69EDE47156C2}" state="hidden">
      <selection activeCell="E26" sqref="E26"/>
      <pageMargins left="0.7" right="0.7" top="0.75" bottom="0.75" header="0.3" footer="0.3"/>
    </customSheetView>
    <customSheetView guid="{F10C164C-3902-48FA-903E-F42B48CB88C6}" state="hidden">
      <selection activeCell="E26" sqref="E26"/>
      <pageMargins left="0.7" right="0.7" top="0.75" bottom="0.75" header="0.3" footer="0.3"/>
    </customSheetView>
    <customSheetView guid="{53DCB48B-4F68-4024-9145-D294071FF927}" state="hidden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H16"/>
  <sheetViews>
    <sheetView workbookViewId="0">
      <selection activeCell="E13" sqref="E13"/>
    </sheetView>
  </sheetViews>
  <sheetFormatPr defaultRowHeight="14.4" x14ac:dyDescent="0.3"/>
  <cols>
    <col min="2" max="2" width="48.44140625" customWidth="1"/>
    <col min="3" max="8" width="16" customWidth="1"/>
  </cols>
  <sheetData>
    <row r="2" spans="2:8" ht="18" thickBot="1" x14ac:dyDescent="0.3">
      <c r="B2" s="95"/>
      <c r="C2" s="96" t="s">
        <v>70</v>
      </c>
      <c r="D2" s="96" t="s">
        <v>71</v>
      </c>
      <c r="E2" s="96" t="s">
        <v>72</v>
      </c>
      <c r="F2" s="96" t="s">
        <v>73</v>
      </c>
      <c r="G2" s="96" t="s">
        <v>74</v>
      </c>
      <c r="H2" s="97" t="s">
        <v>7</v>
      </c>
    </row>
    <row r="3" spans="2:8" ht="15" x14ac:dyDescent="0.25">
      <c r="B3" s="80"/>
      <c r="C3" s="320" t="s">
        <v>48</v>
      </c>
      <c r="D3" s="320"/>
      <c r="E3" s="320"/>
      <c r="F3" s="320"/>
      <c r="G3" s="320"/>
      <c r="H3" s="320"/>
    </row>
    <row r="4" spans="2:8" ht="15" x14ac:dyDescent="0.25">
      <c r="B4" s="98" t="s">
        <v>28</v>
      </c>
      <c r="C4" s="99">
        <v>23</v>
      </c>
      <c r="D4" s="99">
        <v>37</v>
      </c>
      <c r="E4" s="99">
        <v>49</v>
      </c>
      <c r="F4" s="99">
        <v>127</v>
      </c>
      <c r="G4" s="99">
        <v>236</v>
      </c>
      <c r="H4" s="99">
        <v>49</v>
      </c>
    </row>
    <row r="5" spans="2:8" ht="15" x14ac:dyDescent="0.25">
      <c r="B5" s="100" t="s">
        <v>0</v>
      </c>
      <c r="C5" s="101">
        <v>40</v>
      </c>
      <c r="D5" s="101">
        <v>29</v>
      </c>
      <c r="E5" s="101">
        <v>4</v>
      </c>
      <c r="F5" s="101">
        <v>0</v>
      </c>
      <c r="G5" s="102">
        <v>73</v>
      </c>
      <c r="H5" s="101">
        <v>0</v>
      </c>
    </row>
    <row r="6" spans="2:8" ht="15" x14ac:dyDescent="0.25">
      <c r="B6" s="103" t="s">
        <v>4</v>
      </c>
      <c r="C6" s="104">
        <v>2</v>
      </c>
      <c r="D6" s="104">
        <v>0</v>
      </c>
      <c r="E6" s="104">
        <v>1</v>
      </c>
      <c r="F6" s="104">
        <v>3</v>
      </c>
      <c r="G6" s="105">
        <v>6</v>
      </c>
      <c r="H6" s="104">
        <v>0</v>
      </c>
    </row>
    <row r="7" spans="2:8" ht="15" x14ac:dyDescent="0.25">
      <c r="B7" s="109" t="s">
        <v>29</v>
      </c>
      <c r="C7" s="110">
        <v>2</v>
      </c>
      <c r="D7" s="110">
        <v>3</v>
      </c>
      <c r="E7" s="110">
        <v>2</v>
      </c>
      <c r="F7" s="110">
        <v>1</v>
      </c>
      <c r="G7" s="111">
        <f>SUM(C7:F7)</f>
        <v>8</v>
      </c>
      <c r="H7" s="110">
        <v>1</v>
      </c>
    </row>
    <row r="8" spans="2:8" s="1" customFormat="1" ht="15" x14ac:dyDescent="0.25">
      <c r="B8" s="106" t="s">
        <v>67</v>
      </c>
      <c r="C8" s="107">
        <v>0</v>
      </c>
      <c r="D8" s="107">
        <v>0</v>
      </c>
      <c r="E8" s="107">
        <v>0</v>
      </c>
      <c r="F8" s="107">
        <v>0</v>
      </c>
      <c r="G8" s="108">
        <v>0</v>
      </c>
      <c r="H8" s="107">
        <v>9</v>
      </c>
    </row>
    <row r="9" spans="2:8" ht="15" x14ac:dyDescent="0.25">
      <c r="B9" s="100" t="s">
        <v>66</v>
      </c>
      <c r="C9" s="101">
        <v>0</v>
      </c>
      <c r="D9" s="101">
        <v>0</v>
      </c>
      <c r="E9" s="101">
        <v>0</v>
      </c>
      <c r="F9" s="101">
        <v>-82</v>
      </c>
      <c r="G9" s="102">
        <v>-82</v>
      </c>
      <c r="H9" s="101">
        <v>-2</v>
      </c>
    </row>
    <row r="10" spans="2:8" ht="15" x14ac:dyDescent="0.25">
      <c r="B10" s="112" t="s">
        <v>68</v>
      </c>
      <c r="C10" s="113">
        <v>42</v>
      </c>
      <c r="D10" s="113">
        <v>29</v>
      </c>
      <c r="E10" s="113">
        <v>5</v>
      </c>
      <c r="F10" s="113">
        <v>-79</v>
      </c>
      <c r="G10" s="113">
        <v>-3</v>
      </c>
      <c r="H10" s="113">
        <v>8</v>
      </c>
    </row>
    <row r="11" spans="2:8" s="1" customFormat="1" ht="30" x14ac:dyDescent="0.25">
      <c r="B11" s="109" t="s">
        <v>75</v>
      </c>
      <c r="C11" s="110">
        <v>-16</v>
      </c>
      <c r="D11" s="110">
        <v>-12</v>
      </c>
      <c r="E11" s="110">
        <v>-1</v>
      </c>
      <c r="F11" s="110">
        <v>10</v>
      </c>
      <c r="G11" s="111">
        <v>-19</v>
      </c>
      <c r="H11" s="110">
        <v>-4</v>
      </c>
    </row>
    <row r="12" spans="2:8" ht="15" x14ac:dyDescent="0.25">
      <c r="B12" s="112" t="s">
        <v>35</v>
      </c>
      <c r="C12" s="113">
        <v>49</v>
      </c>
      <c r="D12" s="113">
        <v>54</v>
      </c>
      <c r="E12" s="113">
        <v>53</v>
      </c>
      <c r="F12" s="113">
        <v>58</v>
      </c>
      <c r="G12" s="113">
        <v>214</v>
      </c>
      <c r="H12" s="113">
        <v>53</v>
      </c>
    </row>
    <row r="13" spans="2:8" s="1" customFormat="1" ht="30" x14ac:dyDescent="0.25">
      <c r="B13" s="114" t="s">
        <v>76</v>
      </c>
      <c r="C13" s="115">
        <v>0.31</v>
      </c>
      <c r="D13" s="115">
        <v>0.5</v>
      </c>
      <c r="E13" s="115">
        <v>0.67</v>
      </c>
      <c r="F13" s="115">
        <v>1.72</v>
      </c>
      <c r="G13" s="115">
        <v>3.19</v>
      </c>
      <c r="H13" s="115">
        <v>0.66</v>
      </c>
    </row>
    <row r="14" spans="2:8" ht="30" x14ac:dyDescent="0.25">
      <c r="B14" s="106" t="s">
        <v>77</v>
      </c>
      <c r="C14" s="116">
        <v>0.34</v>
      </c>
      <c r="D14" s="116">
        <v>0.23</v>
      </c>
      <c r="E14" s="116">
        <v>0.06</v>
      </c>
      <c r="F14" s="116">
        <v>-0.94</v>
      </c>
      <c r="G14" s="117">
        <v>-0.3</v>
      </c>
      <c r="H14" s="116">
        <v>0.06</v>
      </c>
    </row>
    <row r="15" spans="2:8" s="1" customFormat="1" ht="30" x14ac:dyDescent="0.25">
      <c r="B15" s="114" t="s">
        <v>78</v>
      </c>
      <c r="C15" s="115">
        <v>0.65</v>
      </c>
      <c r="D15" s="115">
        <v>0.73</v>
      </c>
      <c r="E15" s="115">
        <v>0.73</v>
      </c>
      <c r="F15" s="115">
        <v>0.78</v>
      </c>
      <c r="G15" s="115">
        <v>2.89</v>
      </c>
      <c r="H15" s="115">
        <v>0.72</v>
      </c>
    </row>
    <row r="16" spans="2:8" ht="15" x14ac:dyDescent="0.25">
      <c r="B16" s="112" t="s">
        <v>69</v>
      </c>
      <c r="C16" s="108">
        <v>75</v>
      </c>
      <c r="D16" s="108">
        <v>74</v>
      </c>
      <c r="E16" s="108">
        <v>73</v>
      </c>
      <c r="F16" s="108">
        <v>74</v>
      </c>
      <c r="G16" s="108">
        <v>74</v>
      </c>
      <c r="H16" s="108">
        <v>74</v>
      </c>
    </row>
  </sheetData>
  <customSheetViews>
    <customSheetView guid="{452708E9-9655-4ED1-B6DE-69EDE47156C2}" state="hidden">
      <selection activeCell="E13" sqref="E13"/>
      <pageMargins left="0.7" right="0.7" top="0.75" bottom="0.75" header="0.3" footer="0.3"/>
      <pageSetup orientation="portrait" r:id="rId1"/>
    </customSheetView>
    <customSheetView guid="{F10C164C-3902-48FA-903E-F42B48CB88C6}" state="hidden">
      <selection activeCell="E13" sqref="E13"/>
      <pageMargins left="0.7" right="0.7" top="0.75" bottom="0.75" header="0.3" footer="0.3"/>
      <pageSetup orientation="portrait" r:id="rId2"/>
    </customSheetView>
    <customSheetView guid="{53DCB48B-4F68-4024-9145-D294071FF927}" state="hidden">
      <selection activeCell="E13" sqref="E13"/>
      <pageMargins left="0.7" right="0.7" top="0.75" bottom="0.75" header="0.3" footer="0.3"/>
      <pageSetup orientation="portrait" r:id="rId3"/>
    </customSheetView>
  </customSheetViews>
  <mergeCells count="1">
    <mergeCell ref="C3:H3"/>
  </mergeCells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60"/>
  <sheetViews>
    <sheetView showGridLines="0" topLeftCell="A30" zoomScale="70" zoomScaleNormal="70" zoomScaleSheetLayoutView="90" workbookViewId="0">
      <selection activeCell="G64" sqref="G64"/>
    </sheetView>
  </sheetViews>
  <sheetFormatPr defaultColWidth="9.109375" defaultRowHeight="14.4" x14ac:dyDescent="0.3"/>
  <cols>
    <col min="1" max="1" width="2.44140625" style="5" customWidth="1"/>
    <col min="2" max="2" width="25.6640625" style="5" customWidth="1"/>
    <col min="3" max="3" width="13.6640625" style="5" customWidth="1"/>
    <col min="4" max="4" width="16.88671875" style="5" customWidth="1"/>
    <col min="5" max="5" width="16.44140625" style="5" customWidth="1"/>
    <col min="6" max="6" width="13.88671875" style="5" customWidth="1"/>
    <col min="7" max="7" width="22.109375" style="5" customWidth="1"/>
    <col min="8" max="8" width="19.6640625" style="5" bestFit="1" customWidth="1"/>
    <col min="9" max="9" width="9.109375" style="5"/>
    <col min="10" max="10" width="13.6640625" style="5" customWidth="1"/>
    <col min="11" max="11" width="16.88671875" style="5" customWidth="1"/>
    <col min="12" max="13" width="13.88671875" style="5" customWidth="1"/>
    <col min="14" max="14" width="20.5546875" style="5" customWidth="1"/>
    <col min="15" max="16384" width="9.109375" style="5"/>
  </cols>
  <sheetData>
    <row r="1" spans="2:14" ht="15" x14ac:dyDescent="0.25">
      <c r="H1" s="209"/>
    </row>
    <row r="2" spans="2:14" ht="31.5" x14ac:dyDescent="0.5">
      <c r="B2" s="306" t="s">
        <v>151</v>
      </c>
      <c r="C2" s="306"/>
      <c r="D2" s="306"/>
      <c r="E2" s="306"/>
      <c r="F2" s="306"/>
      <c r="G2" s="306"/>
      <c r="H2" s="306"/>
      <c r="I2" s="306"/>
      <c r="J2" s="195"/>
      <c r="K2" s="195"/>
      <c r="L2" s="195"/>
    </row>
    <row r="3" spans="2:14" ht="15" x14ac:dyDescent="0.25">
      <c r="B3" s="227"/>
      <c r="C3" s="246"/>
      <c r="D3" s="246"/>
      <c r="E3" s="246"/>
      <c r="F3" s="246"/>
      <c r="G3" s="246"/>
      <c r="H3" s="246"/>
      <c r="I3" s="247"/>
      <c r="J3" s="247"/>
      <c r="K3" s="247"/>
      <c r="L3" s="247"/>
      <c r="M3" s="227"/>
      <c r="N3" s="227"/>
    </row>
    <row r="4" spans="2:14" ht="15" x14ac:dyDescent="0.25">
      <c r="B4" s="270"/>
      <c r="C4" s="313" t="s">
        <v>159</v>
      </c>
      <c r="D4" s="313"/>
      <c r="E4" s="313"/>
      <c r="F4" s="313"/>
      <c r="G4" s="313"/>
      <c r="H4" s="270"/>
      <c r="I4" s="227"/>
      <c r="J4" s="227"/>
      <c r="K4" s="227"/>
      <c r="L4" s="227"/>
      <c r="M4" s="227"/>
      <c r="N4" s="227"/>
    </row>
    <row r="5" spans="2:14" ht="15" x14ac:dyDescent="0.25">
      <c r="B5" s="270"/>
      <c r="C5" s="314" t="s">
        <v>25</v>
      </c>
      <c r="D5" s="314"/>
      <c r="E5" s="314"/>
      <c r="F5" s="314"/>
      <c r="G5" s="314"/>
      <c r="H5" s="270"/>
      <c r="I5" s="227"/>
      <c r="J5" s="227"/>
      <c r="K5" s="227"/>
      <c r="L5" s="227"/>
      <c r="M5" s="227"/>
      <c r="N5" s="227"/>
    </row>
    <row r="6" spans="2:14" ht="26.25" x14ac:dyDescent="0.25">
      <c r="B6" s="270"/>
      <c r="C6" s="271" t="s">
        <v>100</v>
      </c>
      <c r="D6" s="271" t="s">
        <v>67</v>
      </c>
      <c r="E6" s="271" t="s">
        <v>101</v>
      </c>
      <c r="F6" s="271" t="s">
        <v>4</v>
      </c>
      <c r="G6" s="271" t="s">
        <v>173</v>
      </c>
      <c r="H6" s="270"/>
      <c r="I6" s="227"/>
      <c r="J6" s="227"/>
      <c r="K6" s="227"/>
      <c r="L6" s="227"/>
      <c r="M6" s="227"/>
      <c r="N6" s="227"/>
    </row>
    <row r="7" spans="2:14" ht="15" x14ac:dyDescent="0.25">
      <c r="B7" s="270" t="s">
        <v>171</v>
      </c>
      <c r="C7" s="272">
        <v>79</v>
      </c>
      <c r="D7" s="272">
        <v>0</v>
      </c>
      <c r="E7" s="272">
        <v>16</v>
      </c>
      <c r="F7" s="272">
        <v>0</v>
      </c>
      <c r="G7" s="272">
        <f>SUM(C7:F7)</f>
        <v>95</v>
      </c>
      <c r="H7" s="270"/>
      <c r="I7" s="227"/>
      <c r="J7" s="227"/>
      <c r="K7" s="227"/>
      <c r="L7" s="227"/>
      <c r="M7" s="227"/>
      <c r="N7" s="227"/>
    </row>
    <row r="8" spans="2:14" ht="15" x14ac:dyDescent="0.25">
      <c r="B8" s="270" t="s">
        <v>164</v>
      </c>
      <c r="C8" s="273">
        <v>54</v>
      </c>
      <c r="D8" s="273">
        <v>0</v>
      </c>
      <c r="E8" s="273">
        <v>34</v>
      </c>
      <c r="F8" s="273">
        <v>0</v>
      </c>
      <c r="G8" s="273">
        <f>SUM(C8:F8)</f>
        <v>88</v>
      </c>
      <c r="H8" s="270"/>
      <c r="I8" s="227"/>
      <c r="J8" s="227"/>
      <c r="K8" s="227"/>
      <c r="L8" s="227"/>
      <c r="M8" s="227"/>
      <c r="N8" s="227"/>
    </row>
    <row r="9" spans="2:14" ht="15" x14ac:dyDescent="0.25">
      <c r="B9" s="270" t="s">
        <v>161</v>
      </c>
      <c r="C9" s="273">
        <v>47</v>
      </c>
      <c r="D9" s="273">
        <v>0</v>
      </c>
      <c r="E9" s="273">
        <v>19</v>
      </c>
      <c r="F9" s="273">
        <v>0</v>
      </c>
      <c r="G9" s="273">
        <f>SUM(C9:F9)</f>
        <v>66</v>
      </c>
      <c r="H9" s="270"/>
      <c r="I9" s="227"/>
      <c r="J9" s="227"/>
      <c r="K9" s="227"/>
      <c r="L9" s="227"/>
      <c r="M9" s="227"/>
      <c r="N9" s="227"/>
    </row>
    <row r="10" spans="2:14" ht="15" x14ac:dyDescent="0.25">
      <c r="B10" s="270" t="s">
        <v>162</v>
      </c>
      <c r="C10" s="273">
        <v>-39</v>
      </c>
      <c r="D10" s="273">
        <v>19</v>
      </c>
      <c r="E10" s="273">
        <v>0</v>
      </c>
      <c r="F10" s="273">
        <v>13</v>
      </c>
      <c r="G10" s="273">
        <f>SUM(C10:F10)</f>
        <v>-7</v>
      </c>
      <c r="H10" s="270"/>
      <c r="I10" s="227"/>
      <c r="J10" s="227"/>
      <c r="K10" s="227"/>
      <c r="L10" s="227"/>
      <c r="M10" s="227"/>
      <c r="N10" s="227"/>
    </row>
    <row r="11" spans="2:14" ht="15.75" thickBot="1" x14ac:dyDescent="0.3">
      <c r="B11" s="270" t="s">
        <v>102</v>
      </c>
      <c r="C11" s="274">
        <f>SUM(C7:C10)</f>
        <v>141</v>
      </c>
      <c r="D11" s="274">
        <f>SUM(D7:D10)</f>
        <v>19</v>
      </c>
      <c r="E11" s="274">
        <f>SUM(E7:E10)</f>
        <v>69</v>
      </c>
      <c r="F11" s="274">
        <f>SUM(F7:F10)</f>
        <v>13</v>
      </c>
      <c r="G11" s="274">
        <f>SUM(G7:G10)</f>
        <v>242</v>
      </c>
      <c r="H11" s="270"/>
      <c r="I11" s="227"/>
      <c r="J11" s="227"/>
      <c r="K11" s="227"/>
      <c r="L11" s="227"/>
      <c r="M11" s="227"/>
      <c r="N11" s="227"/>
    </row>
    <row r="12" spans="2:14" ht="15.75" thickTop="1" x14ac:dyDescent="0.25">
      <c r="B12" s="270"/>
      <c r="C12" s="275"/>
      <c r="D12" s="275"/>
      <c r="E12" s="275"/>
      <c r="F12" s="275"/>
      <c r="G12" s="275"/>
      <c r="H12" s="270"/>
      <c r="I12" s="227"/>
      <c r="J12" s="227"/>
      <c r="K12" s="227"/>
      <c r="L12" s="227"/>
      <c r="M12" s="227"/>
      <c r="N12" s="227"/>
    </row>
    <row r="13" spans="2:14" ht="15.75" customHeight="1" x14ac:dyDescent="0.25">
      <c r="B13" s="255"/>
      <c r="C13" s="321" t="s">
        <v>140</v>
      </c>
      <c r="D13" s="321"/>
      <c r="E13" s="321"/>
      <c r="F13" s="321"/>
      <c r="G13" s="321"/>
      <c r="H13" s="321"/>
      <c r="I13" s="247"/>
      <c r="J13" s="247"/>
      <c r="K13" s="247"/>
      <c r="L13" s="247"/>
      <c r="M13" s="227"/>
      <c r="N13" s="227"/>
    </row>
    <row r="14" spans="2:14" ht="15.75" customHeight="1" x14ac:dyDescent="0.25">
      <c r="B14" s="255"/>
      <c r="C14" s="314" t="s">
        <v>25</v>
      </c>
      <c r="D14" s="314"/>
      <c r="E14" s="314"/>
      <c r="F14" s="314"/>
      <c r="G14" s="314"/>
      <c r="H14" s="314"/>
      <c r="I14" s="247"/>
      <c r="J14" s="247"/>
      <c r="K14" s="247"/>
      <c r="L14" s="247"/>
      <c r="M14" s="227"/>
      <c r="N14" s="227"/>
    </row>
    <row r="15" spans="2:14" ht="37.5" customHeight="1" x14ac:dyDescent="0.25">
      <c r="B15" s="255"/>
      <c r="C15" s="276" t="s">
        <v>100</v>
      </c>
      <c r="D15" s="276" t="s">
        <v>67</v>
      </c>
      <c r="E15" s="276" t="s">
        <v>101</v>
      </c>
      <c r="F15" s="276" t="s">
        <v>4</v>
      </c>
      <c r="G15" s="276" t="s">
        <v>0</v>
      </c>
      <c r="H15" s="276" t="s">
        <v>182</v>
      </c>
      <c r="I15" s="247"/>
      <c r="J15" s="247"/>
      <c r="K15" s="247"/>
      <c r="L15" s="247"/>
      <c r="M15" s="227"/>
      <c r="N15" s="227"/>
    </row>
    <row r="16" spans="2:14" ht="19.5" customHeight="1" x14ac:dyDescent="0.25">
      <c r="B16" s="270" t="s">
        <v>171</v>
      </c>
      <c r="C16" s="258">
        <f>C25+C34+C43+C52</f>
        <v>312</v>
      </c>
      <c r="D16" s="258">
        <f t="shared" ref="D16:F19" si="0">SUM(D25,D34,D43,D52)</f>
        <v>0</v>
      </c>
      <c r="E16" s="258">
        <f t="shared" si="0"/>
        <v>0</v>
      </c>
      <c r="F16" s="258">
        <f t="shared" si="0"/>
        <v>0</v>
      </c>
      <c r="G16" s="258">
        <f>SUM(G25)</f>
        <v>0</v>
      </c>
      <c r="H16" s="258">
        <f>SUM(C16:G16)</f>
        <v>312</v>
      </c>
      <c r="I16" s="247"/>
      <c r="J16" s="247"/>
      <c r="K16" s="247"/>
      <c r="L16" s="247"/>
      <c r="M16" s="227"/>
      <c r="N16" s="227"/>
    </row>
    <row r="17" spans="2:14" ht="18" customHeight="1" x14ac:dyDescent="0.25">
      <c r="B17" s="270" t="s">
        <v>164</v>
      </c>
      <c r="C17" s="259">
        <f>C26+C35+C44+C53</f>
        <v>146</v>
      </c>
      <c r="D17" s="259">
        <f t="shared" si="0"/>
        <v>0</v>
      </c>
      <c r="E17" s="259">
        <f t="shared" si="0"/>
        <v>5</v>
      </c>
      <c r="F17" s="259">
        <f t="shared" si="0"/>
        <v>0</v>
      </c>
      <c r="G17" s="259">
        <f>SUM(G26)</f>
        <v>0</v>
      </c>
      <c r="H17" s="259">
        <f>SUM(C17:G17)</f>
        <v>151</v>
      </c>
      <c r="I17" s="247"/>
      <c r="J17" s="247"/>
      <c r="K17" s="247"/>
      <c r="L17" s="247"/>
      <c r="M17" s="227"/>
      <c r="N17" s="227"/>
    </row>
    <row r="18" spans="2:14" ht="21" customHeight="1" x14ac:dyDescent="0.25">
      <c r="B18" s="270" t="s">
        <v>161</v>
      </c>
      <c r="C18" s="259">
        <f>C27+C36+C45+C54</f>
        <v>110</v>
      </c>
      <c r="D18" s="259">
        <f t="shared" si="0"/>
        <v>0</v>
      </c>
      <c r="E18" s="259">
        <f t="shared" si="0"/>
        <v>0</v>
      </c>
      <c r="F18" s="259">
        <f t="shared" si="0"/>
        <v>0</v>
      </c>
      <c r="G18" s="259">
        <f>SUM(G27)</f>
        <v>0</v>
      </c>
      <c r="H18" s="259">
        <f>SUM(C18:G18)</f>
        <v>110</v>
      </c>
      <c r="I18" s="247"/>
      <c r="J18" s="247"/>
      <c r="K18" s="247"/>
      <c r="L18" s="247"/>
      <c r="M18" s="227"/>
      <c r="N18" s="227"/>
    </row>
    <row r="19" spans="2:14" ht="15" customHeight="1" x14ac:dyDescent="0.25">
      <c r="B19" s="270" t="s">
        <v>162</v>
      </c>
      <c r="C19" s="259">
        <f>C28+C37+C46+C55</f>
        <v>-151</v>
      </c>
      <c r="D19" s="259">
        <f t="shared" si="0"/>
        <v>90</v>
      </c>
      <c r="E19" s="259">
        <f t="shared" si="0"/>
        <v>79</v>
      </c>
      <c r="F19" s="259">
        <f t="shared" si="0"/>
        <v>14</v>
      </c>
      <c r="G19" s="259">
        <f>SUM(G28)</f>
        <v>4</v>
      </c>
      <c r="H19" s="259">
        <f>SUM(C19:G19)</f>
        <v>36</v>
      </c>
      <c r="I19" s="227"/>
      <c r="J19" s="227"/>
      <c r="K19" s="227"/>
      <c r="L19" s="227"/>
      <c r="M19" s="227"/>
      <c r="N19" s="227"/>
    </row>
    <row r="20" spans="2:14" ht="15.75" customHeight="1" thickBot="1" x14ac:dyDescent="0.3">
      <c r="B20" s="255" t="s">
        <v>102</v>
      </c>
      <c r="C20" s="268">
        <f t="shared" ref="C20:H20" si="1">SUM(C16:C19)</f>
        <v>417</v>
      </c>
      <c r="D20" s="268">
        <f t="shared" si="1"/>
        <v>90</v>
      </c>
      <c r="E20" s="268">
        <f t="shared" si="1"/>
        <v>84</v>
      </c>
      <c r="F20" s="268">
        <f t="shared" si="1"/>
        <v>14</v>
      </c>
      <c r="G20" s="268">
        <f t="shared" si="1"/>
        <v>4</v>
      </c>
      <c r="H20" s="268">
        <f t="shared" si="1"/>
        <v>609</v>
      </c>
      <c r="I20" s="227"/>
      <c r="J20" s="227"/>
      <c r="K20" s="227"/>
      <c r="L20" s="227"/>
      <c r="M20" s="227"/>
      <c r="N20" s="227"/>
    </row>
    <row r="21" spans="2:14" ht="15.75" thickTop="1" x14ac:dyDescent="0.25">
      <c r="B21" s="270"/>
      <c r="C21" s="270"/>
      <c r="D21" s="270"/>
      <c r="E21" s="270"/>
      <c r="F21" s="270"/>
      <c r="G21" s="270"/>
      <c r="H21" s="270"/>
      <c r="I21" s="227"/>
      <c r="J21" s="227"/>
      <c r="K21" s="227"/>
      <c r="L21" s="227"/>
      <c r="M21" s="227"/>
      <c r="N21" s="227"/>
    </row>
    <row r="22" spans="2:14" ht="15" x14ac:dyDescent="0.25">
      <c r="B22" s="255"/>
      <c r="C22" s="321" t="s">
        <v>139</v>
      </c>
      <c r="D22" s="321"/>
      <c r="E22" s="321"/>
      <c r="F22" s="321"/>
      <c r="G22" s="321"/>
      <c r="H22" s="321"/>
      <c r="I22" s="227"/>
      <c r="J22" s="227"/>
      <c r="K22" s="227"/>
      <c r="L22" s="227"/>
      <c r="M22" s="227"/>
      <c r="N22" s="227"/>
    </row>
    <row r="23" spans="2:14" ht="15" x14ac:dyDescent="0.25">
      <c r="B23" s="255"/>
      <c r="C23" s="314" t="s">
        <v>25</v>
      </c>
      <c r="D23" s="314"/>
      <c r="E23" s="314"/>
      <c r="F23" s="314"/>
      <c r="G23" s="314"/>
      <c r="H23" s="314"/>
      <c r="I23" s="227"/>
      <c r="J23" s="227"/>
      <c r="K23" s="227"/>
      <c r="L23" s="227"/>
      <c r="M23" s="227"/>
      <c r="N23" s="227"/>
    </row>
    <row r="24" spans="2:14" ht="26.25" x14ac:dyDescent="0.25">
      <c r="B24" s="255"/>
      <c r="C24" s="276" t="s">
        <v>100</v>
      </c>
      <c r="D24" s="276" t="s">
        <v>67</v>
      </c>
      <c r="E24" s="276" t="s">
        <v>101</v>
      </c>
      <c r="F24" s="276" t="s">
        <v>4</v>
      </c>
      <c r="G24" s="276" t="s">
        <v>0</v>
      </c>
      <c r="H24" s="276" t="s">
        <v>122</v>
      </c>
      <c r="I24" s="227"/>
      <c r="J24" s="227"/>
      <c r="K24" s="227"/>
      <c r="L24" s="227"/>
      <c r="M24" s="227"/>
      <c r="N24" s="227"/>
    </row>
    <row r="25" spans="2:14" ht="15" x14ac:dyDescent="0.25">
      <c r="B25" s="270" t="s">
        <v>171</v>
      </c>
      <c r="C25" s="258">
        <v>88</v>
      </c>
      <c r="D25" s="258">
        <v>0</v>
      </c>
      <c r="E25" s="258">
        <v>0</v>
      </c>
      <c r="F25" s="258">
        <v>0</v>
      </c>
      <c r="G25" s="258">
        <v>0</v>
      </c>
      <c r="H25" s="258">
        <f>SUM(C25:G25)</f>
        <v>88</v>
      </c>
      <c r="I25" s="227"/>
      <c r="J25" s="227"/>
      <c r="K25" s="227"/>
      <c r="L25" s="227"/>
      <c r="M25" s="227"/>
      <c r="N25" s="227"/>
    </row>
    <row r="26" spans="2:14" ht="15" x14ac:dyDescent="0.25">
      <c r="B26" s="270" t="s">
        <v>164</v>
      </c>
      <c r="C26" s="259">
        <v>66</v>
      </c>
      <c r="D26" s="259">
        <v>0</v>
      </c>
      <c r="E26" s="259">
        <v>1</v>
      </c>
      <c r="F26" s="259">
        <v>0</v>
      </c>
      <c r="G26" s="259">
        <v>0</v>
      </c>
      <c r="H26" s="259">
        <f>SUM(C26:G26)</f>
        <v>67</v>
      </c>
      <c r="I26" s="227"/>
      <c r="J26" s="227"/>
      <c r="K26" s="227"/>
      <c r="L26" s="227"/>
      <c r="M26" s="227"/>
      <c r="N26" s="227"/>
    </row>
    <row r="27" spans="2:14" ht="15" x14ac:dyDescent="0.25">
      <c r="B27" s="270" t="s">
        <v>161</v>
      </c>
      <c r="C27" s="259">
        <v>48</v>
      </c>
      <c r="D27" s="259">
        <v>0</v>
      </c>
      <c r="E27" s="259">
        <v>0</v>
      </c>
      <c r="F27" s="259">
        <v>0</v>
      </c>
      <c r="G27" s="259">
        <v>0</v>
      </c>
      <c r="H27" s="259">
        <f>SUM(C27:G27)</f>
        <v>48</v>
      </c>
      <c r="I27" s="227"/>
      <c r="J27" s="227"/>
      <c r="K27" s="227"/>
      <c r="L27" s="227"/>
      <c r="M27" s="227"/>
      <c r="N27" s="227"/>
    </row>
    <row r="28" spans="2:14" ht="15" x14ac:dyDescent="0.25">
      <c r="B28" s="270" t="s">
        <v>162</v>
      </c>
      <c r="C28" s="259">
        <v>-50</v>
      </c>
      <c r="D28" s="259">
        <v>22</v>
      </c>
      <c r="E28" s="259">
        <v>53</v>
      </c>
      <c r="F28" s="259">
        <v>8</v>
      </c>
      <c r="G28" s="259">
        <v>4</v>
      </c>
      <c r="H28" s="259">
        <f>SUM(C28:G28)</f>
        <v>37</v>
      </c>
      <c r="I28" s="227"/>
      <c r="J28" s="227"/>
      <c r="K28" s="227"/>
      <c r="L28" s="227"/>
      <c r="M28" s="227"/>
      <c r="N28" s="227"/>
    </row>
    <row r="29" spans="2:14" ht="15.75" thickBot="1" x14ac:dyDescent="0.3">
      <c r="B29" s="255" t="s">
        <v>102</v>
      </c>
      <c r="C29" s="268">
        <f t="shared" ref="C29:H29" si="2">SUM(C25:C28)</f>
        <v>152</v>
      </c>
      <c r="D29" s="268">
        <f t="shared" si="2"/>
        <v>22</v>
      </c>
      <c r="E29" s="268">
        <f t="shared" si="2"/>
        <v>54</v>
      </c>
      <c r="F29" s="268">
        <f t="shared" si="2"/>
        <v>8</v>
      </c>
      <c r="G29" s="268">
        <f t="shared" si="2"/>
        <v>4</v>
      </c>
      <c r="H29" s="268">
        <f t="shared" si="2"/>
        <v>240</v>
      </c>
      <c r="I29" s="227"/>
      <c r="J29" s="227"/>
      <c r="K29" s="227"/>
      <c r="L29" s="227"/>
      <c r="M29" s="227"/>
      <c r="N29" s="227"/>
    </row>
    <row r="30" spans="2:14" ht="15.75" thickTop="1" x14ac:dyDescent="0.25">
      <c r="B30" s="270"/>
      <c r="C30" s="270"/>
      <c r="D30" s="270"/>
      <c r="E30" s="270"/>
      <c r="F30" s="270"/>
      <c r="G30" s="270"/>
      <c r="H30" s="270"/>
      <c r="I30" s="227"/>
      <c r="J30" s="227"/>
      <c r="K30" s="227"/>
      <c r="L30" s="227"/>
      <c r="M30" s="227"/>
      <c r="N30" s="227"/>
    </row>
    <row r="31" spans="2:14" ht="15" x14ac:dyDescent="0.25">
      <c r="B31" s="270"/>
      <c r="C31" s="313" t="s">
        <v>99</v>
      </c>
      <c r="D31" s="313"/>
      <c r="E31" s="313"/>
      <c r="F31" s="313"/>
      <c r="G31" s="313"/>
      <c r="H31" s="277"/>
      <c r="I31" s="248"/>
      <c r="J31" s="322"/>
      <c r="K31" s="322"/>
      <c r="L31" s="322"/>
      <c r="M31" s="322"/>
      <c r="N31" s="322"/>
    </row>
    <row r="32" spans="2:14" ht="15" x14ac:dyDescent="0.25">
      <c r="B32" s="270"/>
      <c r="C32" s="314" t="s">
        <v>25</v>
      </c>
      <c r="D32" s="314"/>
      <c r="E32" s="314"/>
      <c r="F32" s="314"/>
      <c r="G32" s="314"/>
      <c r="H32" s="277"/>
      <c r="I32" s="248"/>
      <c r="J32" s="322"/>
      <c r="K32" s="322"/>
      <c r="L32" s="322"/>
      <c r="M32" s="322"/>
      <c r="N32" s="322"/>
    </row>
    <row r="33" spans="2:14" ht="26.25" x14ac:dyDescent="0.25">
      <c r="B33" s="270"/>
      <c r="C33" s="271" t="s">
        <v>100</v>
      </c>
      <c r="D33" s="271" t="s">
        <v>67</v>
      </c>
      <c r="E33" s="271" t="s">
        <v>101</v>
      </c>
      <c r="F33" s="271" t="s">
        <v>4</v>
      </c>
      <c r="G33" s="271" t="s">
        <v>182</v>
      </c>
      <c r="H33" s="271"/>
      <c r="I33" s="248"/>
      <c r="J33" s="249"/>
      <c r="K33" s="249"/>
      <c r="L33" s="249"/>
      <c r="M33" s="249"/>
      <c r="N33" s="249"/>
    </row>
    <row r="34" spans="2:14" ht="15" x14ac:dyDescent="0.25">
      <c r="B34" s="270" t="s">
        <v>171</v>
      </c>
      <c r="C34" s="272">
        <v>93</v>
      </c>
      <c r="D34" s="272">
        <v>0</v>
      </c>
      <c r="E34" s="272">
        <v>0</v>
      </c>
      <c r="F34" s="272">
        <v>0</v>
      </c>
      <c r="G34" s="272">
        <f>SUM(C34:F34)</f>
        <v>93</v>
      </c>
      <c r="H34" s="270"/>
      <c r="I34" s="248"/>
      <c r="J34" s="250"/>
      <c r="K34" s="250"/>
      <c r="L34" s="250"/>
      <c r="M34" s="250"/>
      <c r="N34" s="250"/>
    </row>
    <row r="35" spans="2:14" x14ac:dyDescent="0.3">
      <c r="B35" s="270" t="s">
        <v>164</v>
      </c>
      <c r="C35" s="273">
        <v>38</v>
      </c>
      <c r="D35" s="273">
        <v>0</v>
      </c>
      <c r="E35" s="273">
        <v>1</v>
      </c>
      <c r="F35" s="273">
        <v>0</v>
      </c>
      <c r="G35" s="273">
        <f>SUM(C35:F35)</f>
        <v>39</v>
      </c>
      <c r="H35" s="270"/>
      <c r="I35" s="248"/>
      <c r="J35" s="251"/>
      <c r="K35" s="251"/>
      <c r="L35" s="251"/>
      <c r="M35" s="251"/>
      <c r="N35" s="251"/>
    </row>
    <row r="36" spans="2:14" x14ac:dyDescent="0.3">
      <c r="B36" s="270" t="s">
        <v>161</v>
      </c>
      <c r="C36" s="273">
        <v>28</v>
      </c>
      <c r="D36" s="273">
        <v>0</v>
      </c>
      <c r="E36" s="273">
        <v>0</v>
      </c>
      <c r="F36" s="273">
        <v>0</v>
      </c>
      <c r="G36" s="273">
        <f>SUM(C36:F36)</f>
        <v>28</v>
      </c>
      <c r="H36" s="270"/>
      <c r="I36" s="248"/>
      <c r="J36" s="251"/>
      <c r="K36" s="251"/>
      <c r="L36" s="251"/>
      <c r="M36" s="251"/>
      <c r="N36" s="251"/>
    </row>
    <row r="37" spans="2:14" x14ac:dyDescent="0.3">
      <c r="B37" s="270" t="s">
        <v>162</v>
      </c>
      <c r="C37" s="273">
        <v>-58</v>
      </c>
      <c r="D37" s="273">
        <v>44</v>
      </c>
      <c r="E37" s="273">
        <v>26</v>
      </c>
      <c r="F37" s="273">
        <v>5</v>
      </c>
      <c r="G37" s="273">
        <f>SUM(C37:F37)</f>
        <v>17</v>
      </c>
      <c r="H37" s="270"/>
      <c r="I37" s="248"/>
      <c r="J37" s="251"/>
      <c r="K37" s="251"/>
      <c r="L37" s="251"/>
      <c r="M37" s="251"/>
      <c r="N37" s="251"/>
    </row>
    <row r="38" spans="2:14" ht="15" thickBot="1" x14ac:dyDescent="0.35">
      <c r="B38" s="270" t="s">
        <v>102</v>
      </c>
      <c r="C38" s="274">
        <f>SUM(C34:C37)</f>
        <v>101</v>
      </c>
      <c r="D38" s="274">
        <f>SUM(D34:D37)</f>
        <v>44</v>
      </c>
      <c r="E38" s="274">
        <f>SUM(E34:E37)</f>
        <v>27</v>
      </c>
      <c r="F38" s="274">
        <f>SUM(F34:F37)</f>
        <v>5</v>
      </c>
      <c r="G38" s="274">
        <f>SUM(G34:G37)</f>
        <v>177</v>
      </c>
      <c r="H38" s="270"/>
      <c r="I38" s="248"/>
      <c r="J38" s="250"/>
      <c r="K38" s="250"/>
      <c r="L38" s="250"/>
      <c r="M38" s="250"/>
      <c r="N38" s="250"/>
    </row>
    <row r="39" spans="2:14" ht="15" thickTop="1" x14ac:dyDescent="0.3">
      <c r="B39" s="270"/>
      <c r="C39" s="270"/>
      <c r="D39" s="270"/>
      <c r="E39" s="270"/>
      <c r="F39" s="270"/>
      <c r="G39" s="270"/>
      <c r="H39" s="270"/>
      <c r="I39" s="252"/>
      <c r="J39" s="252"/>
      <c r="K39" s="252"/>
      <c r="L39" s="252"/>
      <c r="M39" s="252"/>
      <c r="N39" s="252"/>
    </row>
    <row r="40" spans="2:14" x14ac:dyDescent="0.3">
      <c r="B40" s="270"/>
      <c r="C40" s="313" t="s">
        <v>123</v>
      </c>
      <c r="D40" s="313"/>
      <c r="E40" s="313"/>
      <c r="F40" s="313"/>
      <c r="G40" s="313"/>
      <c r="H40" s="270"/>
      <c r="I40" s="248"/>
      <c r="J40" s="322"/>
      <c r="K40" s="322"/>
      <c r="L40" s="322"/>
      <c r="M40" s="322"/>
      <c r="N40" s="322"/>
    </row>
    <row r="41" spans="2:14" x14ac:dyDescent="0.3">
      <c r="B41" s="270"/>
      <c r="C41" s="314" t="s">
        <v>25</v>
      </c>
      <c r="D41" s="314"/>
      <c r="E41" s="314"/>
      <c r="F41" s="314"/>
      <c r="G41" s="314"/>
      <c r="H41" s="270"/>
      <c r="I41" s="248"/>
      <c r="J41" s="322"/>
      <c r="K41" s="322"/>
      <c r="L41" s="322"/>
      <c r="M41" s="322"/>
      <c r="N41" s="322"/>
    </row>
    <row r="42" spans="2:14" ht="27" x14ac:dyDescent="0.3">
      <c r="B42" s="270"/>
      <c r="C42" s="271" t="s">
        <v>100</v>
      </c>
      <c r="D42" s="271" t="s">
        <v>67</v>
      </c>
      <c r="E42" s="271" t="s">
        <v>101</v>
      </c>
      <c r="F42" s="271" t="s">
        <v>4</v>
      </c>
      <c r="G42" s="271" t="s">
        <v>121</v>
      </c>
      <c r="H42" s="270"/>
      <c r="I42" s="248"/>
      <c r="J42" s="249"/>
      <c r="K42" s="249"/>
      <c r="L42" s="249"/>
      <c r="M42" s="249"/>
      <c r="N42" s="249"/>
    </row>
    <row r="43" spans="2:14" x14ac:dyDescent="0.3">
      <c r="B43" s="270" t="s">
        <v>171</v>
      </c>
      <c r="C43" s="272">
        <v>60</v>
      </c>
      <c r="D43" s="272">
        <v>0</v>
      </c>
      <c r="E43" s="272">
        <v>0</v>
      </c>
      <c r="F43" s="272">
        <v>0</v>
      </c>
      <c r="G43" s="272">
        <f>SUM(C43:F43)</f>
        <v>60</v>
      </c>
      <c r="H43" s="270"/>
      <c r="I43" s="248"/>
      <c r="J43" s="250"/>
      <c r="K43" s="250"/>
      <c r="L43" s="250"/>
      <c r="M43" s="250"/>
      <c r="N43" s="250"/>
    </row>
    <row r="44" spans="2:14" x14ac:dyDescent="0.3">
      <c r="B44" s="270" t="s">
        <v>164</v>
      </c>
      <c r="C44" s="273">
        <v>20</v>
      </c>
      <c r="D44" s="273">
        <v>0</v>
      </c>
      <c r="E44" s="273">
        <v>2</v>
      </c>
      <c r="F44" s="273">
        <v>0</v>
      </c>
      <c r="G44" s="273">
        <f>SUM(C44:F44)</f>
        <v>22</v>
      </c>
      <c r="H44" s="270"/>
      <c r="I44" s="248"/>
      <c r="J44" s="250"/>
      <c r="K44" s="250"/>
      <c r="L44" s="250"/>
      <c r="M44" s="250"/>
      <c r="N44" s="250"/>
    </row>
    <row r="45" spans="2:14" x14ac:dyDescent="0.3">
      <c r="B45" s="270" t="s">
        <v>161</v>
      </c>
      <c r="C45" s="273">
        <v>18</v>
      </c>
      <c r="D45" s="273">
        <v>0</v>
      </c>
      <c r="E45" s="273">
        <v>0</v>
      </c>
      <c r="F45" s="273">
        <v>0</v>
      </c>
      <c r="G45" s="273">
        <f>SUM(C45:F45)</f>
        <v>18</v>
      </c>
      <c r="H45" s="270"/>
      <c r="I45" s="248"/>
      <c r="J45" s="251"/>
      <c r="K45" s="251"/>
      <c r="L45" s="251"/>
      <c r="M45" s="251"/>
      <c r="N45" s="251"/>
    </row>
    <row r="46" spans="2:14" x14ac:dyDescent="0.3">
      <c r="B46" s="270" t="s">
        <v>162</v>
      </c>
      <c r="C46" s="273">
        <v>-23</v>
      </c>
      <c r="D46" s="273">
        <v>15</v>
      </c>
      <c r="E46" s="273">
        <v>0</v>
      </c>
      <c r="F46" s="273">
        <v>1</v>
      </c>
      <c r="G46" s="273">
        <f>SUM(C46:F46)</f>
        <v>-7</v>
      </c>
      <c r="H46" s="270"/>
      <c r="I46" s="248"/>
      <c r="J46" s="251"/>
      <c r="K46" s="251"/>
      <c r="L46" s="251"/>
      <c r="M46" s="251"/>
      <c r="N46" s="251"/>
    </row>
    <row r="47" spans="2:14" ht="15" thickBot="1" x14ac:dyDescent="0.35">
      <c r="B47" s="270" t="s">
        <v>102</v>
      </c>
      <c r="C47" s="274">
        <f>SUM(C43:C46)</f>
        <v>75</v>
      </c>
      <c r="D47" s="274">
        <f>SUM(D43:D46)</f>
        <v>15</v>
      </c>
      <c r="E47" s="274">
        <f>SUM(E43:E46)</f>
        <v>2</v>
      </c>
      <c r="F47" s="274">
        <f>SUM(F43:F46)</f>
        <v>1</v>
      </c>
      <c r="G47" s="274">
        <f>SUM(G43:G46)</f>
        <v>93</v>
      </c>
      <c r="H47" s="270"/>
      <c r="I47" s="248"/>
      <c r="J47" s="251"/>
      <c r="K47" s="251"/>
      <c r="L47" s="251"/>
      <c r="M47" s="251"/>
      <c r="N47" s="251"/>
    </row>
    <row r="48" spans="2:14" ht="15" thickTop="1" x14ac:dyDescent="0.3">
      <c r="B48" s="270"/>
      <c r="C48" s="270"/>
      <c r="D48" s="270"/>
      <c r="E48" s="270"/>
      <c r="F48" s="270"/>
      <c r="G48" s="270"/>
      <c r="H48" s="278"/>
      <c r="I48" s="248"/>
      <c r="J48" s="250"/>
      <c r="K48" s="250"/>
      <c r="L48" s="250"/>
      <c r="M48" s="250"/>
      <c r="N48" s="250"/>
    </row>
    <row r="49" spans="2:14" x14ac:dyDescent="0.3">
      <c r="B49" s="270"/>
      <c r="C49" s="313" t="s">
        <v>124</v>
      </c>
      <c r="D49" s="313"/>
      <c r="E49" s="313"/>
      <c r="F49" s="313"/>
      <c r="G49" s="313"/>
      <c r="H49" s="270"/>
      <c r="I49" s="252"/>
      <c r="J49" s="252"/>
      <c r="K49" s="252"/>
      <c r="L49" s="252"/>
      <c r="M49" s="252"/>
      <c r="N49" s="252"/>
    </row>
    <row r="50" spans="2:14" x14ac:dyDescent="0.3">
      <c r="B50" s="270"/>
      <c r="C50" s="314" t="s">
        <v>25</v>
      </c>
      <c r="D50" s="314"/>
      <c r="E50" s="314"/>
      <c r="F50" s="314"/>
      <c r="G50" s="314"/>
      <c r="H50" s="270"/>
      <c r="I50" s="227"/>
      <c r="J50" s="227"/>
      <c r="K50" s="227"/>
      <c r="L50" s="227"/>
      <c r="M50" s="227"/>
      <c r="N50" s="227"/>
    </row>
    <row r="51" spans="2:14" ht="27" x14ac:dyDescent="0.3">
      <c r="B51" s="270"/>
      <c r="C51" s="271" t="s">
        <v>100</v>
      </c>
      <c r="D51" s="271" t="s">
        <v>67</v>
      </c>
      <c r="E51" s="271" t="s">
        <v>101</v>
      </c>
      <c r="F51" s="271" t="s">
        <v>4</v>
      </c>
      <c r="G51" s="271" t="s">
        <v>121</v>
      </c>
      <c r="H51" s="270"/>
      <c r="I51" s="227"/>
      <c r="J51" s="227"/>
      <c r="K51" s="227"/>
      <c r="L51" s="227"/>
      <c r="M51" s="227"/>
      <c r="N51" s="227"/>
    </row>
    <row r="52" spans="2:14" x14ac:dyDescent="0.3">
      <c r="B52" s="270" t="s">
        <v>171</v>
      </c>
      <c r="C52" s="272">
        <v>71</v>
      </c>
      <c r="D52" s="272">
        <v>0</v>
      </c>
      <c r="E52" s="272">
        <v>0</v>
      </c>
      <c r="F52" s="272">
        <v>0</v>
      </c>
      <c r="G52" s="272">
        <f>SUM(C52:F52)</f>
        <v>71</v>
      </c>
      <c r="H52" s="270"/>
      <c r="I52" s="227"/>
      <c r="J52" s="227"/>
      <c r="K52" s="227"/>
      <c r="L52" s="227"/>
      <c r="M52" s="227"/>
      <c r="N52" s="227"/>
    </row>
    <row r="53" spans="2:14" x14ac:dyDescent="0.3">
      <c r="B53" s="270" t="s">
        <v>164</v>
      </c>
      <c r="C53" s="273">
        <v>22</v>
      </c>
      <c r="D53" s="273">
        <v>0</v>
      </c>
      <c r="E53" s="273">
        <v>1</v>
      </c>
      <c r="F53" s="273">
        <v>0</v>
      </c>
      <c r="G53" s="273">
        <f>SUM(C53:F53)</f>
        <v>23</v>
      </c>
      <c r="H53" s="270"/>
      <c r="I53" s="227"/>
      <c r="J53" s="227"/>
      <c r="K53" s="227"/>
      <c r="L53" s="227"/>
      <c r="M53" s="227"/>
      <c r="N53" s="227"/>
    </row>
    <row r="54" spans="2:14" x14ac:dyDescent="0.3">
      <c r="B54" s="270" t="s">
        <v>161</v>
      </c>
      <c r="C54" s="273">
        <v>16</v>
      </c>
      <c r="D54" s="273">
        <v>0</v>
      </c>
      <c r="E54" s="273">
        <v>0</v>
      </c>
      <c r="F54" s="273">
        <v>0</v>
      </c>
      <c r="G54" s="273">
        <f>SUM(C54:F54)</f>
        <v>16</v>
      </c>
      <c r="H54" s="270"/>
      <c r="I54" s="227"/>
      <c r="J54" s="227"/>
      <c r="K54" s="227"/>
      <c r="L54" s="227"/>
      <c r="M54" s="227"/>
      <c r="N54" s="227"/>
    </row>
    <row r="55" spans="2:14" x14ac:dyDescent="0.3">
      <c r="B55" s="270" t="s">
        <v>162</v>
      </c>
      <c r="C55" s="273">
        <v>-20</v>
      </c>
      <c r="D55" s="273">
        <v>9</v>
      </c>
      <c r="E55" s="273">
        <v>0</v>
      </c>
      <c r="F55" s="273">
        <v>0</v>
      </c>
      <c r="G55" s="273">
        <f>SUM(C55:F55)</f>
        <v>-11</v>
      </c>
      <c r="H55" s="270"/>
      <c r="I55" s="227"/>
      <c r="J55" s="227"/>
      <c r="K55" s="227"/>
      <c r="L55" s="227"/>
      <c r="M55" s="227"/>
      <c r="N55" s="227"/>
    </row>
    <row r="56" spans="2:14" ht="15" thickBot="1" x14ac:dyDescent="0.35">
      <c r="B56" s="270" t="s">
        <v>102</v>
      </c>
      <c r="C56" s="274">
        <f>SUM(C52:C55)</f>
        <v>89</v>
      </c>
      <c r="D56" s="274">
        <f>SUM(D52:D55)</f>
        <v>9</v>
      </c>
      <c r="E56" s="274">
        <f>SUM(E52:E55)</f>
        <v>1</v>
      </c>
      <c r="F56" s="274">
        <f>SUM(F52:F55)</f>
        <v>0</v>
      </c>
      <c r="G56" s="274">
        <f>SUM(G52:G55)</f>
        <v>99</v>
      </c>
      <c r="H56" s="270"/>
      <c r="I56" s="227"/>
      <c r="J56" s="227"/>
      <c r="K56" s="227"/>
      <c r="L56" s="227"/>
      <c r="M56" s="227"/>
      <c r="N56" s="227"/>
    </row>
    <row r="57" spans="2:14" ht="15" thickTop="1" x14ac:dyDescent="0.3">
      <c r="B57" s="270"/>
      <c r="C57" s="270"/>
      <c r="D57" s="270"/>
      <c r="E57" s="270"/>
      <c r="F57" s="270"/>
      <c r="G57" s="270"/>
      <c r="H57" s="270"/>
      <c r="I57" s="227"/>
      <c r="J57" s="227"/>
      <c r="K57" s="227"/>
      <c r="L57" s="227"/>
      <c r="M57" s="227"/>
      <c r="N57" s="227"/>
    </row>
    <row r="58" spans="2:14" x14ac:dyDescent="0.3">
      <c r="B58" s="270"/>
      <c r="C58" s="270"/>
      <c r="D58" s="270"/>
      <c r="E58" s="270"/>
      <c r="F58" s="270"/>
      <c r="G58" s="270"/>
      <c r="H58" s="270"/>
      <c r="I58" s="227"/>
      <c r="J58" s="227"/>
      <c r="K58" s="227"/>
      <c r="L58" s="227"/>
      <c r="M58" s="227"/>
      <c r="N58" s="227"/>
    </row>
    <row r="59" spans="2:14" ht="30" customHeight="1" x14ac:dyDescent="0.3">
      <c r="B59" s="312" t="s">
        <v>193</v>
      </c>
      <c r="C59" s="312"/>
      <c r="D59" s="312"/>
      <c r="E59" s="312"/>
      <c r="F59" s="312"/>
      <c r="G59" s="312"/>
      <c r="H59" s="312"/>
      <c r="I59" s="227"/>
      <c r="J59" s="227"/>
      <c r="K59" s="227"/>
      <c r="L59" s="227"/>
      <c r="M59" s="227"/>
      <c r="N59" s="227"/>
    </row>
    <row r="60" spans="2:14" x14ac:dyDescent="0.3"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</row>
  </sheetData>
  <mergeCells count="18">
    <mergeCell ref="J40:N40"/>
    <mergeCell ref="J41:N41"/>
    <mergeCell ref="J31:N31"/>
    <mergeCell ref="J32:N32"/>
    <mergeCell ref="C31:G31"/>
    <mergeCell ref="C41:G41"/>
    <mergeCell ref="C32:G32"/>
    <mergeCell ref="C40:G40"/>
    <mergeCell ref="B59:H59"/>
    <mergeCell ref="C23:H23"/>
    <mergeCell ref="C14:H14"/>
    <mergeCell ref="B2:I2"/>
    <mergeCell ref="C13:H13"/>
    <mergeCell ref="C22:H22"/>
    <mergeCell ref="C4:G4"/>
    <mergeCell ref="C5:G5"/>
    <mergeCell ref="C50:G50"/>
    <mergeCell ref="C49:G49"/>
  </mergeCells>
  <pageMargins left="0.7" right="0.7" top="0.75" bottom="0.75" header="0.3" footer="0.3"/>
  <pageSetup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58"/>
  <sheetViews>
    <sheetView showGridLines="0" topLeftCell="B32" zoomScale="85" zoomScaleNormal="85" workbookViewId="0">
      <selection activeCell="I57" sqref="I57"/>
    </sheetView>
  </sheetViews>
  <sheetFormatPr defaultRowHeight="14.4" x14ac:dyDescent="0.3"/>
  <cols>
    <col min="1" max="1" width="0" hidden="1" customWidth="1"/>
    <col min="2" max="2" width="2.44140625" style="210" customWidth="1"/>
    <col min="3" max="3" width="51.88671875" customWidth="1"/>
    <col min="4" max="4" width="18.6640625" customWidth="1"/>
    <col min="5" max="5" width="19.5546875" customWidth="1"/>
    <col min="6" max="6" width="17.6640625" customWidth="1"/>
    <col min="7" max="7" width="19.44140625" customWidth="1"/>
    <col min="8" max="8" width="14.44140625" customWidth="1"/>
    <col min="9" max="9" width="13.6640625" customWidth="1"/>
    <col min="10" max="10" width="45.109375" customWidth="1"/>
    <col min="11" max="11" width="18.88671875" customWidth="1"/>
    <col min="12" max="12" width="15.6640625" customWidth="1"/>
    <col min="13" max="13" width="17" customWidth="1"/>
    <col min="14" max="14" width="17.109375" customWidth="1"/>
    <col min="15" max="15" width="19.5546875" customWidth="1"/>
    <col min="16" max="16" width="17" customWidth="1"/>
    <col min="17" max="17" width="13.44140625" customWidth="1"/>
  </cols>
  <sheetData>
    <row r="1" spans="3:14" s="5" customFormat="1" ht="15" x14ac:dyDescent="0.25"/>
    <row r="2" spans="3:14" s="5" customFormat="1" ht="31.5" x14ac:dyDescent="0.5">
      <c r="C2" s="306" t="s">
        <v>135</v>
      </c>
      <c r="D2" s="306"/>
      <c r="E2" s="306"/>
      <c r="F2" s="306"/>
      <c r="G2" s="306"/>
      <c r="H2" s="306"/>
      <c r="I2" s="197"/>
      <c r="J2" s="195"/>
      <c r="K2" s="195"/>
      <c r="L2" s="199"/>
      <c r="M2" s="195"/>
      <c r="N2" s="195"/>
    </row>
    <row r="3" spans="3:14" ht="15" x14ac:dyDescent="0.25">
      <c r="C3" s="221"/>
      <c r="D3" s="221"/>
      <c r="E3" s="221"/>
      <c r="F3" s="221"/>
      <c r="G3" s="221"/>
      <c r="H3" s="221"/>
    </row>
    <row r="4" spans="3:14" ht="15" x14ac:dyDescent="0.25">
      <c r="C4" s="255"/>
      <c r="D4" s="321" t="s">
        <v>159</v>
      </c>
      <c r="E4" s="321"/>
      <c r="F4" s="321"/>
      <c r="G4" s="321"/>
      <c r="H4" s="321"/>
    </row>
    <row r="5" spans="3:14" ht="15" x14ac:dyDescent="0.25">
      <c r="C5" s="255"/>
      <c r="D5" s="314" t="s">
        <v>137</v>
      </c>
      <c r="E5" s="314"/>
      <c r="F5" s="314"/>
      <c r="G5" s="314"/>
      <c r="H5" s="314"/>
    </row>
    <row r="6" spans="3:14" ht="60" customHeight="1" x14ac:dyDescent="0.25">
      <c r="C6" s="255"/>
      <c r="D6" s="256" t="s">
        <v>103</v>
      </c>
      <c r="E6" s="257" t="s">
        <v>67</v>
      </c>
      <c r="F6" s="257" t="s">
        <v>101</v>
      </c>
      <c r="G6" s="257" t="s">
        <v>4</v>
      </c>
      <c r="H6" s="257" t="s">
        <v>104</v>
      </c>
    </row>
    <row r="7" spans="3:14" ht="15" x14ac:dyDescent="0.25">
      <c r="C7" s="255" t="s">
        <v>105</v>
      </c>
      <c r="D7" s="258">
        <v>2580</v>
      </c>
      <c r="E7" s="258">
        <v>0</v>
      </c>
      <c r="F7" s="258">
        <v>0</v>
      </c>
      <c r="G7" s="258">
        <v>0</v>
      </c>
      <c r="H7" s="258">
        <f>SUM(D7:G7)</f>
        <v>2580</v>
      </c>
    </row>
    <row r="8" spans="3:14" ht="15" x14ac:dyDescent="0.25">
      <c r="C8" s="255" t="s">
        <v>2</v>
      </c>
      <c r="D8" s="259">
        <v>2270</v>
      </c>
      <c r="E8" s="259">
        <v>0</v>
      </c>
      <c r="F8" s="259">
        <v>0</v>
      </c>
      <c r="G8" s="259">
        <v>0</v>
      </c>
      <c r="H8" s="259">
        <f>SUM(D8:G8)</f>
        <v>2270</v>
      </c>
    </row>
    <row r="9" spans="3:14" ht="15" x14ac:dyDescent="0.25">
      <c r="C9" s="255" t="s">
        <v>3</v>
      </c>
      <c r="D9" s="259">
        <v>144</v>
      </c>
      <c r="E9" s="259">
        <v>0</v>
      </c>
      <c r="F9" s="259">
        <v>-69</v>
      </c>
      <c r="G9" s="259">
        <v>0</v>
      </c>
      <c r="H9" s="259">
        <f>SUM(D9:G9)</f>
        <v>75</v>
      </c>
    </row>
    <row r="10" spans="3:14" ht="15" x14ac:dyDescent="0.25">
      <c r="C10" s="255" t="s">
        <v>67</v>
      </c>
      <c r="D10" s="259">
        <v>19</v>
      </c>
      <c r="E10" s="259">
        <v>-19</v>
      </c>
      <c r="F10" s="259">
        <v>0</v>
      </c>
      <c r="G10" s="259">
        <v>0</v>
      </c>
      <c r="H10" s="259">
        <f t="shared" ref="H10:H11" si="0">SUM(D10:G10)</f>
        <v>0</v>
      </c>
    </row>
    <row r="11" spans="3:14" ht="15" x14ac:dyDescent="0.25">
      <c r="C11" s="255" t="s">
        <v>4</v>
      </c>
      <c r="D11" s="259">
        <v>13</v>
      </c>
      <c r="E11" s="259">
        <v>0</v>
      </c>
      <c r="F11" s="259">
        <v>0</v>
      </c>
      <c r="G11" s="259">
        <v>-13</v>
      </c>
      <c r="H11" s="259">
        <f t="shared" si="0"/>
        <v>0</v>
      </c>
    </row>
    <row r="12" spans="3:14" ht="15" x14ac:dyDescent="0.25">
      <c r="C12" s="255" t="s">
        <v>141</v>
      </c>
      <c r="D12" s="259">
        <v>-7</v>
      </c>
      <c r="E12" s="259">
        <v>0</v>
      </c>
      <c r="F12" s="259">
        <v>0</v>
      </c>
      <c r="G12" s="259">
        <v>0</v>
      </c>
      <c r="H12" s="259">
        <f>SUM(D12:G12)</f>
        <v>-7</v>
      </c>
    </row>
    <row r="13" spans="3:14" ht="15" x14ac:dyDescent="0.25">
      <c r="C13" s="255" t="s">
        <v>45</v>
      </c>
      <c r="D13" s="260">
        <f>D7-SUM(D8:D12)</f>
        <v>141</v>
      </c>
      <c r="E13" s="260">
        <f>-SUM(E9:E11)</f>
        <v>19</v>
      </c>
      <c r="F13" s="260">
        <f>-SUM(F9:F11)</f>
        <v>69</v>
      </c>
      <c r="G13" s="260">
        <f>-SUM(G9:G11)</f>
        <v>13</v>
      </c>
      <c r="H13" s="260">
        <f>SUM(D13:G13)</f>
        <v>242</v>
      </c>
    </row>
    <row r="14" spans="3:14" ht="28.5" customHeight="1" x14ac:dyDescent="0.25">
      <c r="C14" s="255" t="s">
        <v>109</v>
      </c>
      <c r="D14" s="259">
        <v>-33</v>
      </c>
      <c r="E14" s="259">
        <v>0</v>
      </c>
      <c r="F14" s="259">
        <v>0</v>
      </c>
      <c r="G14" s="259">
        <v>0</v>
      </c>
      <c r="H14" s="259">
        <f>D14</f>
        <v>-33</v>
      </c>
    </row>
    <row r="15" spans="3:14" ht="15" x14ac:dyDescent="0.25">
      <c r="C15" s="261" t="s">
        <v>125</v>
      </c>
      <c r="D15" s="260">
        <f>D13+D14</f>
        <v>108</v>
      </c>
      <c r="E15" s="260">
        <f>SUM(E13:E14)</f>
        <v>19</v>
      </c>
      <c r="F15" s="260">
        <f>SUM(F13:F14)</f>
        <v>69</v>
      </c>
      <c r="G15" s="260">
        <f>SUM(G13:G14)</f>
        <v>13</v>
      </c>
      <c r="H15" s="260">
        <f>SUM(D15:G15)</f>
        <v>209</v>
      </c>
    </row>
    <row r="16" spans="3:14" ht="15" x14ac:dyDescent="0.25">
      <c r="C16" s="255" t="s">
        <v>179</v>
      </c>
      <c r="D16" s="259">
        <v>-34</v>
      </c>
      <c r="E16" s="259">
        <v>-7</v>
      </c>
      <c r="F16" s="259">
        <v>-27</v>
      </c>
      <c r="G16" s="259">
        <f>-G15*0.39</f>
        <v>-5.07</v>
      </c>
      <c r="H16" s="259">
        <f>SUM(D16:G16)</f>
        <v>-73.069999999999993</v>
      </c>
    </row>
    <row r="17" spans="3:8" ht="15" x14ac:dyDescent="0.25">
      <c r="C17" s="255" t="s">
        <v>5</v>
      </c>
      <c r="D17" s="262">
        <f>D15+D16</f>
        <v>74</v>
      </c>
      <c r="E17" s="262">
        <f>E15+E16</f>
        <v>12</v>
      </c>
      <c r="F17" s="262">
        <f>F15+F16</f>
        <v>42</v>
      </c>
      <c r="G17" s="262">
        <f>G15+G16</f>
        <v>7.93</v>
      </c>
      <c r="H17" s="262">
        <f>SUM(D17:G17)</f>
        <v>135.93</v>
      </c>
    </row>
    <row r="18" spans="3:8" ht="26.25" x14ac:dyDescent="0.25">
      <c r="C18" s="261" t="s">
        <v>118</v>
      </c>
      <c r="D18" s="263">
        <v>2</v>
      </c>
      <c r="E18" s="263">
        <v>0</v>
      </c>
      <c r="F18" s="263">
        <v>0</v>
      </c>
      <c r="G18" s="263">
        <v>0</v>
      </c>
      <c r="H18" s="263">
        <f>SUM(D18:G18)</f>
        <v>2</v>
      </c>
    </row>
    <row r="19" spans="3:8" ht="15.75" thickBot="1" x14ac:dyDescent="0.3">
      <c r="C19" s="255" t="s">
        <v>119</v>
      </c>
      <c r="D19" s="264">
        <f>D17-D18</f>
        <v>72</v>
      </c>
      <c r="E19" s="264">
        <f>E17-E18</f>
        <v>12</v>
      </c>
      <c r="F19" s="264">
        <f>F17-F18</f>
        <v>42</v>
      </c>
      <c r="G19" s="264">
        <f>G17-G18</f>
        <v>7.93</v>
      </c>
      <c r="H19" s="264">
        <f>H17-H18</f>
        <v>133.93</v>
      </c>
    </row>
    <row r="20" spans="3:8" ht="15.75" thickTop="1" x14ac:dyDescent="0.25">
      <c r="C20" s="255"/>
      <c r="D20" s="259"/>
      <c r="E20" s="259"/>
      <c r="F20" s="259"/>
      <c r="G20" s="259"/>
      <c r="H20" s="259"/>
    </row>
    <row r="21" spans="3:8" ht="26.25" x14ac:dyDescent="0.25">
      <c r="C21" s="261" t="s">
        <v>180</v>
      </c>
      <c r="D21" s="265">
        <v>0.47</v>
      </c>
      <c r="E21" s="266">
        <v>0.08</v>
      </c>
      <c r="F21" s="266">
        <v>0.28000000000000003</v>
      </c>
      <c r="G21" s="267">
        <v>0.05</v>
      </c>
      <c r="H21" s="267">
        <f>SUM(D21:G21)</f>
        <v>0.88</v>
      </c>
    </row>
    <row r="22" spans="3:8" ht="15" x14ac:dyDescent="0.25">
      <c r="C22" s="255" t="s">
        <v>106</v>
      </c>
      <c r="D22" s="259">
        <v>153</v>
      </c>
      <c r="E22" s="259">
        <v>153</v>
      </c>
      <c r="F22" s="259">
        <v>153</v>
      </c>
      <c r="G22" s="259">
        <v>153</v>
      </c>
      <c r="H22" s="259">
        <v>153</v>
      </c>
    </row>
    <row r="23" spans="3:8" ht="15" x14ac:dyDescent="0.25">
      <c r="C23" s="255"/>
      <c r="D23" s="255"/>
      <c r="E23" s="255"/>
      <c r="F23" s="255"/>
      <c r="G23" s="255"/>
      <c r="H23" s="255"/>
    </row>
    <row r="24" spans="3:8" ht="15" x14ac:dyDescent="0.25">
      <c r="C24" s="255"/>
      <c r="D24" s="255"/>
      <c r="E24" s="255"/>
      <c r="F24" s="255"/>
      <c r="G24" s="255"/>
      <c r="H24" s="255"/>
    </row>
    <row r="25" spans="3:8" ht="15" x14ac:dyDescent="0.25">
      <c r="C25" s="255" t="s">
        <v>165</v>
      </c>
      <c r="D25" s="299">
        <v>108</v>
      </c>
      <c r="E25" s="299">
        <v>19</v>
      </c>
      <c r="F25" s="299">
        <v>69</v>
      </c>
      <c r="G25" s="299">
        <v>13</v>
      </c>
      <c r="H25" s="299">
        <f>SUM(D25:G25)</f>
        <v>209</v>
      </c>
    </row>
    <row r="26" spans="3:8" ht="15" x14ac:dyDescent="0.25">
      <c r="C26" s="255" t="s">
        <v>32</v>
      </c>
      <c r="D26" s="259">
        <v>13</v>
      </c>
      <c r="E26" s="259">
        <v>0</v>
      </c>
      <c r="F26" s="259">
        <v>0</v>
      </c>
      <c r="G26" s="259">
        <v>0</v>
      </c>
      <c r="H26" s="259">
        <f>SUM(D26:G26)</f>
        <v>13</v>
      </c>
    </row>
    <row r="27" spans="3:8" ht="15" x14ac:dyDescent="0.25">
      <c r="C27" s="255" t="s">
        <v>126</v>
      </c>
      <c r="D27" s="259">
        <v>69</v>
      </c>
      <c r="E27" s="259">
        <v>0</v>
      </c>
      <c r="F27" s="259">
        <v>-69</v>
      </c>
      <c r="G27" s="259">
        <v>0</v>
      </c>
      <c r="H27" s="259">
        <f>SUM(D27:G27)</f>
        <v>0</v>
      </c>
    </row>
    <row r="28" spans="3:8" x14ac:dyDescent="0.3">
      <c r="C28" s="255" t="s">
        <v>13</v>
      </c>
      <c r="D28" s="259">
        <v>36</v>
      </c>
      <c r="E28" s="259">
        <v>0</v>
      </c>
      <c r="F28" s="259">
        <v>0</v>
      </c>
      <c r="G28" s="259">
        <v>0</v>
      </c>
      <c r="H28" s="259">
        <f>D28-E28-F28-G28</f>
        <v>36</v>
      </c>
    </row>
    <row r="29" spans="3:8" ht="15" thickBot="1" x14ac:dyDescent="0.35">
      <c r="C29" s="255" t="s">
        <v>107</v>
      </c>
      <c r="D29" s="268">
        <f>SUM(D25:D28)</f>
        <v>226</v>
      </c>
      <c r="E29" s="268">
        <f>SUM(E25:E28)</f>
        <v>19</v>
      </c>
      <c r="F29" s="268">
        <f>SUM(F25:F28)</f>
        <v>0</v>
      </c>
      <c r="G29" s="268">
        <f>SUM(G25:G28)</f>
        <v>13</v>
      </c>
      <c r="H29" s="268">
        <f>SUM(H25:H28)</f>
        <v>258</v>
      </c>
    </row>
    <row r="30" spans="3:8" ht="15" thickTop="1" x14ac:dyDescent="0.3">
      <c r="C30" s="255"/>
      <c r="D30" s="255"/>
      <c r="E30" s="255"/>
      <c r="F30" s="255"/>
      <c r="G30" s="255"/>
      <c r="H30" s="255"/>
    </row>
    <row r="31" spans="3:8" x14ac:dyDescent="0.3">
      <c r="C31" s="255"/>
      <c r="D31" s="321" t="s">
        <v>124</v>
      </c>
      <c r="E31" s="321"/>
      <c r="F31" s="321"/>
      <c r="G31" s="321"/>
      <c r="H31" s="321"/>
    </row>
    <row r="32" spans="3:8" x14ac:dyDescent="0.3">
      <c r="C32" s="255"/>
      <c r="D32" s="314" t="s">
        <v>137</v>
      </c>
      <c r="E32" s="314"/>
      <c r="F32" s="314"/>
      <c r="G32" s="314"/>
      <c r="H32" s="314"/>
    </row>
    <row r="33" spans="3:9" ht="62.4" customHeight="1" x14ac:dyDescent="0.3">
      <c r="C33" s="255"/>
      <c r="D33" s="256" t="s">
        <v>103</v>
      </c>
      <c r="E33" s="257" t="s">
        <v>67</v>
      </c>
      <c r="F33" s="257" t="s">
        <v>101</v>
      </c>
      <c r="G33" s="257" t="s">
        <v>66</v>
      </c>
      <c r="H33" s="257" t="s">
        <v>104</v>
      </c>
    </row>
    <row r="34" spans="3:9" x14ac:dyDescent="0.3">
      <c r="C34" s="255" t="s">
        <v>105</v>
      </c>
      <c r="D34" s="258">
        <v>1312</v>
      </c>
      <c r="E34" s="258">
        <v>0</v>
      </c>
      <c r="F34" s="258">
        <v>0</v>
      </c>
      <c r="G34" s="258">
        <v>0</v>
      </c>
      <c r="H34" s="258">
        <f>SUM(D34:G34)</f>
        <v>1312</v>
      </c>
    </row>
    <row r="35" spans="3:9" x14ac:dyDescent="0.3">
      <c r="C35" s="255" t="s">
        <v>2</v>
      </c>
      <c r="D35" s="259">
        <v>1154</v>
      </c>
      <c r="E35" s="259">
        <v>0</v>
      </c>
      <c r="F35" s="259">
        <v>0</v>
      </c>
      <c r="G35" s="259">
        <v>0</v>
      </c>
      <c r="H35" s="259">
        <f>SUM(D35:G35)</f>
        <v>1154</v>
      </c>
    </row>
    <row r="36" spans="3:9" x14ac:dyDescent="0.3">
      <c r="C36" s="255" t="s">
        <v>3</v>
      </c>
      <c r="D36" s="259">
        <v>60</v>
      </c>
      <c r="E36" s="259">
        <v>0</v>
      </c>
      <c r="F36" s="259">
        <v>-1</v>
      </c>
      <c r="G36" s="259">
        <v>0</v>
      </c>
      <c r="H36" s="259">
        <f>SUM(D36:G36)</f>
        <v>59</v>
      </c>
    </row>
    <row r="37" spans="3:9" x14ac:dyDescent="0.3">
      <c r="C37" s="255" t="s">
        <v>67</v>
      </c>
      <c r="D37" s="259">
        <v>9</v>
      </c>
      <c r="E37" s="259">
        <v>-9</v>
      </c>
      <c r="F37" s="259">
        <v>0</v>
      </c>
      <c r="G37" s="259">
        <v>0</v>
      </c>
      <c r="H37" s="259">
        <f>SUM(D37:G37)</f>
        <v>0</v>
      </c>
    </row>
    <row r="38" spans="3:9" x14ac:dyDescent="0.3">
      <c r="C38" s="255" t="s">
        <v>45</v>
      </c>
      <c r="D38" s="260">
        <f>D34-SUM(D35:D37)</f>
        <v>89</v>
      </c>
      <c r="E38" s="260">
        <f>E34-SUM(E35:E37)</f>
        <v>9</v>
      </c>
      <c r="F38" s="260">
        <f t="shared" ref="F38" si="1">F34-SUM(F35:F37)</f>
        <v>1</v>
      </c>
      <c r="G38" s="260">
        <f>G34-SUM(G35:G37)</f>
        <v>0</v>
      </c>
      <c r="H38" s="260">
        <f>H34-SUM(H35:H37)</f>
        <v>99</v>
      </c>
      <c r="I38" s="173"/>
    </row>
    <row r="39" spans="3:9" ht="28.5" customHeight="1" x14ac:dyDescent="0.3">
      <c r="C39" s="255" t="s">
        <v>109</v>
      </c>
      <c r="D39" s="259">
        <v>-11</v>
      </c>
      <c r="E39" s="259">
        <v>0</v>
      </c>
      <c r="F39" s="259">
        <v>0</v>
      </c>
      <c r="G39" s="259">
        <v>-2</v>
      </c>
      <c r="H39" s="259">
        <f>SUM(D39:G39)</f>
        <v>-13</v>
      </c>
    </row>
    <row r="40" spans="3:9" x14ac:dyDescent="0.3">
      <c r="C40" s="261" t="s">
        <v>125</v>
      </c>
      <c r="D40" s="260">
        <f>D38+D39</f>
        <v>78</v>
      </c>
      <c r="E40" s="260">
        <f>SUM(E38:E39)</f>
        <v>9</v>
      </c>
      <c r="F40" s="260">
        <f>SUM(F38:F39)</f>
        <v>1</v>
      </c>
      <c r="G40" s="260">
        <f>SUM(G38:G39)</f>
        <v>-2</v>
      </c>
      <c r="H40" s="260">
        <f>SUM(D40:G40)</f>
        <v>86</v>
      </c>
    </row>
    <row r="41" spans="3:9" x14ac:dyDescent="0.3">
      <c r="C41" s="255" t="s">
        <v>179</v>
      </c>
      <c r="D41" s="259">
        <v>-25</v>
      </c>
      <c r="E41" s="259">
        <v>-4</v>
      </c>
      <c r="F41" s="259">
        <v>0</v>
      </c>
      <c r="G41" s="259">
        <v>0</v>
      </c>
      <c r="H41" s="259">
        <f>SUM(D41:G41)</f>
        <v>-29</v>
      </c>
    </row>
    <row r="42" spans="3:9" x14ac:dyDescent="0.3">
      <c r="C42" s="255" t="s">
        <v>5</v>
      </c>
      <c r="D42" s="262">
        <f>D40+D41</f>
        <v>53</v>
      </c>
      <c r="E42" s="262">
        <f>E40+E41</f>
        <v>5</v>
      </c>
      <c r="F42" s="262">
        <f>F40+F41</f>
        <v>1</v>
      </c>
      <c r="G42" s="262">
        <f>G40+G41</f>
        <v>-2</v>
      </c>
      <c r="H42" s="262">
        <f>SUM(D42:G42)</f>
        <v>57</v>
      </c>
    </row>
    <row r="43" spans="3:9" ht="27" x14ac:dyDescent="0.3">
      <c r="C43" s="261" t="s">
        <v>118</v>
      </c>
      <c r="D43" s="263">
        <v>0</v>
      </c>
      <c r="E43" s="263">
        <v>0</v>
      </c>
      <c r="F43" s="263">
        <v>0</v>
      </c>
      <c r="G43" s="263">
        <v>0</v>
      </c>
      <c r="H43" s="263">
        <f>SUM(D43:G43)</f>
        <v>0</v>
      </c>
    </row>
    <row r="44" spans="3:9" ht="15" thickBot="1" x14ac:dyDescent="0.35">
      <c r="C44" s="255" t="s">
        <v>119</v>
      </c>
      <c r="D44" s="264">
        <f>D42-D43</f>
        <v>53</v>
      </c>
      <c r="E44" s="264">
        <f>E42-E43</f>
        <v>5</v>
      </c>
      <c r="F44" s="264">
        <f>F42-F43</f>
        <v>1</v>
      </c>
      <c r="G44" s="264">
        <f>G42-G43</f>
        <v>-2</v>
      </c>
      <c r="H44" s="264">
        <f>H42-H43</f>
        <v>57</v>
      </c>
    </row>
    <row r="45" spans="3:9" ht="15" thickTop="1" x14ac:dyDescent="0.3">
      <c r="C45" s="255"/>
      <c r="D45" s="259"/>
      <c r="E45" s="259"/>
      <c r="F45" s="259"/>
      <c r="G45" s="259"/>
      <c r="H45" s="259"/>
    </row>
    <row r="46" spans="3:9" ht="27" x14ac:dyDescent="0.3">
      <c r="C46" s="261" t="s">
        <v>180</v>
      </c>
      <c r="D46" s="265">
        <v>0.72</v>
      </c>
      <c r="E46" s="266">
        <v>7.0000000000000007E-2</v>
      </c>
      <c r="F46" s="266">
        <v>0.01</v>
      </c>
      <c r="G46" s="267">
        <v>-0.03</v>
      </c>
      <c r="H46" s="267">
        <f>SUM(D46:G46)</f>
        <v>0.77</v>
      </c>
    </row>
    <row r="47" spans="3:9" x14ac:dyDescent="0.3">
      <c r="C47" s="255" t="s">
        <v>106</v>
      </c>
      <c r="D47" s="259">
        <v>74</v>
      </c>
      <c r="E47" s="259">
        <v>74</v>
      </c>
      <c r="F47" s="259">
        <v>74</v>
      </c>
      <c r="G47" s="259">
        <v>74</v>
      </c>
      <c r="H47" s="259">
        <v>74</v>
      </c>
    </row>
    <row r="48" spans="3:9" x14ac:dyDescent="0.3">
      <c r="C48" s="255"/>
      <c r="D48" s="255"/>
      <c r="E48" s="255"/>
      <c r="F48" s="255"/>
      <c r="G48" s="255"/>
      <c r="H48" s="255"/>
    </row>
    <row r="49" spans="3:8" x14ac:dyDescent="0.3">
      <c r="C49" s="255"/>
      <c r="D49" s="255"/>
      <c r="E49" s="255"/>
      <c r="F49" s="255"/>
      <c r="G49" s="255"/>
      <c r="H49" s="255"/>
    </row>
    <row r="50" spans="3:8" x14ac:dyDescent="0.3">
      <c r="C50" s="255" t="s">
        <v>165</v>
      </c>
      <c r="D50" s="298">
        <v>78</v>
      </c>
      <c r="E50" s="299">
        <v>9</v>
      </c>
      <c r="F50" s="299">
        <v>1</v>
      </c>
      <c r="G50" s="299">
        <v>-2</v>
      </c>
      <c r="H50" s="299">
        <f>SUM(D50:G50)</f>
        <v>86</v>
      </c>
    </row>
    <row r="51" spans="3:8" x14ac:dyDescent="0.3">
      <c r="C51" s="255" t="s">
        <v>32</v>
      </c>
      <c r="D51" s="259">
        <v>7</v>
      </c>
      <c r="E51" s="259">
        <v>0</v>
      </c>
      <c r="F51" s="259">
        <v>0</v>
      </c>
      <c r="G51" s="259">
        <v>0</v>
      </c>
      <c r="H51" s="259">
        <f>SUM(D51:G51)</f>
        <v>7</v>
      </c>
    </row>
    <row r="52" spans="3:8" x14ac:dyDescent="0.3">
      <c r="C52" s="255" t="s">
        <v>126</v>
      </c>
      <c r="D52" s="259">
        <v>1</v>
      </c>
      <c r="E52" s="259">
        <v>0</v>
      </c>
      <c r="F52" s="259">
        <v>-1</v>
      </c>
      <c r="G52" s="259">
        <v>0</v>
      </c>
      <c r="H52" s="259">
        <f>SUM(D52:G52)</f>
        <v>0</v>
      </c>
    </row>
    <row r="53" spans="3:8" x14ac:dyDescent="0.3">
      <c r="C53" s="255" t="s">
        <v>13</v>
      </c>
      <c r="D53" s="259">
        <v>11</v>
      </c>
      <c r="E53" s="259">
        <v>0</v>
      </c>
      <c r="F53" s="259">
        <v>0</v>
      </c>
      <c r="G53" s="259">
        <v>0</v>
      </c>
      <c r="H53" s="259">
        <f>D53-E53-F53-G53</f>
        <v>11</v>
      </c>
    </row>
    <row r="54" spans="3:8" ht="15" thickBot="1" x14ac:dyDescent="0.35">
      <c r="C54" s="255" t="s">
        <v>107</v>
      </c>
      <c r="D54" s="268">
        <f>SUM(D50:D53)</f>
        <v>97</v>
      </c>
      <c r="E54" s="268">
        <f>SUM(E50:E53)</f>
        <v>9</v>
      </c>
      <c r="F54" s="268">
        <f>SUM(F50:F53)</f>
        <v>0</v>
      </c>
      <c r="G54" s="268">
        <f>SUM(G50:G53)</f>
        <v>-2</v>
      </c>
      <c r="H54" s="268">
        <f>SUM(H50:H53)</f>
        <v>104</v>
      </c>
    </row>
    <row r="55" spans="3:8" ht="15" thickTop="1" x14ac:dyDescent="0.3">
      <c r="C55" s="255"/>
      <c r="D55" s="255"/>
      <c r="E55" s="255"/>
      <c r="F55" s="255"/>
      <c r="G55" s="255"/>
      <c r="H55" s="255"/>
    </row>
    <row r="56" spans="3:8" x14ac:dyDescent="0.3">
      <c r="C56" s="255"/>
      <c r="D56" s="255"/>
      <c r="E56" s="255"/>
      <c r="F56" s="255"/>
      <c r="G56" s="255"/>
      <c r="H56" s="255"/>
    </row>
    <row r="57" spans="3:8" x14ac:dyDescent="0.3">
      <c r="C57" s="269" t="s">
        <v>167</v>
      </c>
      <c r="D57" s="255"/>
      <c r="E57" s="255"/>
      <c r="F57" s="255"/>
      <c r="G57" s="255"/>
      <c r="H57" s="255"/>
    </row>
    <row r="58" spans="3:8" x14ac:dyDescent="0.3">
      <c r="C58" s="221"/>
      <c r="D58" s="221"/>
      <c r="E58" s="221"/>
      <c r="F58" s="221"/>
      <c r="G58" s="221"/>
      <c r="H58" s="221"/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5">
    <mergeCell ref="D4:H4"/>
    <mergeCell ref="D5:H5"/>
    <mergeCell ref="D31:H31"/>
    <mergeCell ref="D32:H32"/>
    <mergeCell ref="C2:H2"/>
  </mergeCells>
  <pageMargins left="0.7" right="0.7" top="0.5" bottom="0.5" header="0.3" footer="0.3"/>
  <pageSetup scale="62" orientation="portrait" r:id="rId4"/>
  <ignoredErrors>
    <ignoredError sqref="H14" formula="1"/>
    <ignoredError sqref="E13:G1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J61"/>
  <sheetViews>
    <sheetView showGridLines="0" zoomScaleNormal="100" zoomScaleSheetLayoutView="100" workbookViewId="0">
      <pane ySplit="4" topLeftCell="A5" activePane="bottomLeft" state="frozen"/>
      <selection activeCell="K4" sqref="K4"/>
      <selection pane="bottomLeft" activeCell="I8" sqref="I8"/>
    </sheetView>
  </sheetViews>
  <sheetFormatPr defaultRowHeight="14.4" x14ac:dyDescent="0.3"/>
  <cols>
    <col min="2" max="2" width="2.44140625" style="210" customWidth="1"/>
    <col min="3" max="3" width="50.33203125" customWidth="1"/>
    <col min="4" max="8" width="10.6640625" customWidth="1"/>
  </cols>
  <sheetData>
    <row r="2" spans="1:10" ht="25.8" x14ac:dyDescent="0.5">
      <c r="C2" s="323" t="s">
        <v>163</v>
      </c>
      <c r="D2" s="323"/>
      <c r="E2" s="323"/>
      <c r="F2" s="323"/>
      <c r="G2" s="323"/>
      <c r="H2" s="323"/>
      <c r="J2" s="172"/>
    </row>
    <row r="3" spans="1:10" ht="11.25" customHeight="1" x14ac:dyDescent="0.6">
      <c r="C3" s="175"/>
      <c r="D3" s="176"/>
      <c r="E3" s="176"/>
      <c r="F3" s="176"/>
      <c r="J3" s="172"/>
    </row>
    <row r="4" spans="1:10" s="221" customFormat="1" ht="13.8" thickBot="1" x14ac:dyDescent="0.3">
      <c r="A4" s="220"/>
      <c r="B4" s="220"/>
      <c r="C4" s="70"/>
      <c r="D4" s="79" t="s">
        <v>7</v>
      </c>
      <c r="E4" s="79" t="s">
        <v>87</v>
      </c>
      <c r="F4" s="79" t="s">
        <v>97</v>
      </c>
      <c r="G4" s="79" t="s">
        <v>138</v>
      </c>
      <c r="H4" s="79" t="s">
        <v>23</v>
      </c>
      <c r="I4" s="79" t="s">
        <v>198</v>
      </c>
    </row>
    <row r="5" spans="1:10" s="221" customFormat="1" ht="15" customHeight="1" x14ac:dyDescent="0.25">
      <c r="C5" s="222"/>
      <c r="D5" s="315" t="s">
        <v>25</v>
      </c>
      <c r="E5" s="315"/>
      <c r="F5" s="315"/>
      <c r="G5" s="315"/>
      <c r="H5" s="315"/>
      <c r="I5" s="315"/>
    </row>
    <row r="6" spans="1:10" s="221" customFormat="1" ht="13.2" x14ac:dyDescent="0.25">
      <c r="C6" s="223" t="s">
        <v>171</v>
      </c>
      <c r="D6" s="224"/>
    </row>
    <row r="7" spans="1:10" s="221" customFormat="1" ht="12.75" customHeight="1" x14ac:dyDescent="0.25">
      <c r="C7" s="225" t="s">
        <v>168</v>
      </c>
      <c r="D7" s="142">
        <v>780</v>
      </c>
      <c r="E7" s="142">
        <v>785</v>
      </c>
      <c r="F7" s="142">
        <v>753</v>
      </c>
      <c r="G7" s="211">
        <v>704</v>
      </c>
      <c r="H7" s="142">
        <f t="shared" ref="H7:H13" si="0">SUM(D7:G7)</f>
        <v>3022</v>
      </c>
      <c r="I7" s="142">
        <f>I9-I8</f>
        <v>769</v>
      </c>
    </row>
    <row r="8" spans="1:10" s="221" customFormat="1" ht="12.75" customHeight="1" x14ac:dyDescent="0.25">
      <c r="C8" s="225" t="s">
        <v>169</v>
      </c>
      <c r="D8" s="241">
        <f>D9-D7</f>
        <v>528</v>
      </c>
      <c r="E8" s="241">
        <f>E9-E7</f>
        <v>487</v>
      </c>
      <c r="F8" s="241">
        <f>F9-F7</f>
        <v>541</v>
      </c>
      <c r="G8" s="241">
        <f>G9-G7</f>
        <v>565</v>
      </c>
      <c r="H8" s="241">
        <f t="shared" si="0"/>
        <v>2121</v>
      </c>
      <c r="I8" s="241">
        <v>525</v>
      </c>
    </row>
    <row r="9" spans="1:10" s="221" customFormat="1" ht="12.75" customHeight="1" x14ac:dyDescent="0.25">
      <c r="C9" s="225" t="s">
        <v>183</v>
      </c>
      <c r="D9" s="142">
        <v>1308</v>
      </c>
      <c r="E9" s="142">
        <v>1272</v>
      </c>
      <c r="F9" s="142">
        <v>1294</v>
      </c>
      <c r="G9" s="211">
        <v>1269</v>
      </c>
      <c r="H9" s="142">
        <f t="shared" si="0"/>
        <v>5143</v>
      </c>
      <c r="I9" s="142">
        <v>1294</v>
      </c>
    </row>
    <row r="10" spans="1:10" s="221" customFormat="1" ht="12.75" customHeight="1" x14ac:dyDescent="0.25">
      <c r="C10" s="226"/>
      <c r="D10" s="217"/>
      <c r="E10" s="217"/>
      <c r="F10" s="217"/>
      <c r="G10" s="218"/>
      <c r="H10" s="217"/>
      <c r="I10" s="217"/>
    </row>
    <row r="11" spans="1:10" s="221" customFormat="1" ht="12.75" customHeight="1" x14ac:dyDescent="0.25">
      <c r="C11" s="225" t="s">
        <v>168</v>
      </c>
      <c r="D11" s="142">
        <v>71</v>
      </c>
      <c r="E11" s="142">
        <v>60</v>
      </c>
      <c r="F11" s="142">
        <v>93</v>
      </c>
      <c r="G11" s="211">
        <v>88</v>
      </c>
      <c r="H11" s="142">
        <f t="shared" si="0"/>
        <v>312</v>
      </c>
      <c r="I11" s="142">
        <f>I13-I12</f>
        <v>61</v>
      </c>
    </row>
    <row r="12" spans="1:10" s="221" customFormat="1" ht="13.2" x14ac:dyDescent="0.25">
      <c r="C12" s="225" t="s">
        <v>169</v>
      </c>
      <c r="D12" s="241">
        <f>D13-D11</f>
        <v>34</v>
      </c>
      <c r="E12" s="241">
        <f>E13-E11</f>
        <v>54</v>
      </c>
      <c r="F12" s="241">
        <f>F13-F11</f>
        <v>37</v>
      </c>
      <c r="G12" s="242">
        <f>G13-G11</f>
        <v>13</v>
      </c>
      <c r="H12" s="241">
        <f t="shared" si="0"/>
        <v>138</v>
      </c>
      <c r="I12" s="241">
        <v>34</v>
      </c>
    </row>
    <row r="13" spans="1:10" s="221" customFormat="1" ht="13.2" x14ac:dyDescent="0.25">
      <c r="C13" s="225" t="s">
        <v>184</v>
      </c>
      <c r="D13" s="142">
        <v>105</v>
      </c>
      <c r="E13" s="142">
        <v>114</v>
      </c>
      <c r="F13" s="142">
        <v>130</v>
      </c>
      <c r="G13" s="211">
        <v>101</v>
      </c>
      <c r="H13" s="142">
        <f t="shared" si="0"/>
        <v>450</v>
      </c>
      <c r="I13" s="142">
        <v>95</v>
      </c>
    </row>
    <row r="14" spans="1:10" s="221" customFormat="1" ht="12.75" customHeight="1" x14ac:dyDescent="0.25">
      <c r="C14" s="225" t="s">
        <v>185</v>
      </c>
      <c r="D14" s="215">
        <f t="shared" ref="D14:I14" si="1">D13/D9</f>
        <v>8.027522935779817E-2</v>
      </c>
      <c r="E14" s="215">
        <f t="shared" si="1"/>
        <v>8.9622641509433956E-2</v>
      </c>
      <c r="F14" s="215">
        <f t="shared" si="1"/>
        <v>0.10046367851622875</v>
      </c>
      <c r="G14" s="215">
        <f t="shared" si="1"/>
        <v>7.9590228526398743E-2</v>
      </c>
      <c r="H14" s="215">
        <f t="shared" si="1"/>
        <v>8.7497569511958001E-2</v>
      </c>
      <c r="I14" s="215">
        <f t="shared" si="1"/>
        <v>7.3415765069551775E-2</v>
      </c>
    </row>
    <row r="15" spans="1:10" s="221" customFormat="1" ht="12.75" customHeight="1" x14ac:dyDescent="0.25">
      <c r="C15" s="224"/>
      <c r="D15" s="228"/>
      <c r="E15" s="228"/>
      <c r="F15" s="228"/>
      <c r="G15" s="229"/>
      <c r="H15" s="228"/>
      <c r="I15" s="228"/>
    </row>
    <row r="16" spans="1:10" s="221" customFormat="1" ht="13.2" x14ac:dyDescent="0.25">
      <c r="C16" s="230" t="s">
        <v>160</v>
      </c>
      <c r="D16" s="231"/>
      <c r="E16" s="231"/>
      <c r="F16" s="231"/>
      <c r="G16" s="232"/>
      <c r="H16" s="231"/>
      <c r="I16" s="231"/>
    </row>
    <row r="17" spans="3:9" s="221" customFormat="1" ht="13.2" x14ac:dyDescent="0.25">
      <c r="C17" s="233" t="s">
        <v>172</v>
      </c>
      <c r="D17" s="240">
        <v>275</v>
      </c>
      <c r="E17" s="240">
        <v>283</v>
      </c>
      <c r="F17" s="240">
        <v>375</v>
      </c>
      <c r="G17" s="240">
        <v>461</v>
      </c>
      <c r="H17" s="240">
        <f t="shared" ref="H17:H25" si="2">SUM(D17:G17)</f>
        <v>1394</v>
      </c>
      <c r="I17" s="240">
        <f>I20-I19</f>
        <v>256</v>
      </c>
    </row>
    <row r="18" spans="3:9" s="221" customFormat="1" ht="13.2" x14ac:dyDescent="0.25">
      <c r="C18" s="233" t="s">
        <v>170</v>
      </c>
      <c r="D18" s="213">
        <v>86</v>
      </c>
      <c r="E18" s="213">
        <v>17</v>
      </c>
      <c r="F18" s="213">
        <v>0</v>
      </c>
      <c r="G18" s="213">
        <v>0</v>
      </c>
      <c r="H18" s="213">
        <f t="shared" si="2"/>
        <v>103</v>
      </c>
      <c r="I18" s="213">
        <v>0</v>
      </c>
    </row>
    <row r="19" spans="3:9" s="221" customFormat="1" ht="13.2" x14ac:dyDescent="0.25">
      <c r="C19" s="233" t="s">
        <v>169</v>
      </c>
      <c r="D19" s="243">
        <v>611</v>
      </c>
      <c r="E19" s="243">
        <v>581</v>
      </c>
      <c r="F19" s="243">
        <v>503</v>
      </c>
      <c r="G19" s="243">
        <v>401</v>
      </c>
      <c r="H19" s="243">
        <f t="shared" si="2"/>
        <v>2096</v>
      </c>
      <c r="I19" s="243">
        <v>586</v>
      </c>
    </row>
    <row r="20" spans="3:9" s="221" customFormat="1" ht="13.2" x14ac:dyDescent="0.25">
      <c r="C20" s="233" t="s">
        <v>186</v>
      </c>
      <c r="D20" s="240">
        <f>D17+D19+D18</f>
        <v>972</v>
      </c>
      <c r="E20" s="240">
        <f>E17+E19+E18</f>
        <v>881</v>
      </c>
      <c r="F20" s="240">
        <f>F17+F19+F18</f>
        <v>878</v>
      </c>
      <c r="G20" s="240">
        <f>G17+G19+G18</f>
        <v>862</v>
      </c>
      <c r="H20" s="240">
        <f>SUM(D20:G20)</f>
        <v>3593</v>
      </c>
      <c r="I20" s="240">
        <v>842</v>
      </c>
    </row>
    <row r="21" spans="3:9" s="221" customFormat="1" ht="13.2" x14ac:dyDescent="0.25">
      <c r="C21" s="234"/>
      <c r="D21" s="219"/>
      <c r="E21" s="219"/>
      <c r="F21" s="219"/>
      <c r="G21" s="219"/>
      <c r="H21" s="219"/>
      <c r="I21" s="219"/>
    </row>
    <row r="22" spans="3:9" s="221" customFormat="1" ht="13.2" x14ac:dyDescent="0.25">
      <c r="C22" s="233" t="s">
        <v>172</v>
      </c>
      <c r="D22" s="240">
        <v>25</v>
      </c>
      <c r="E22" s="240">
        <v>22</v>
      </c>
      <c r="F22" s="240">
        <v>30</v>
      </c>
      <c r="G22" s="240">
        <v>20</v>
      </c>
      <c r="H22" s="240">
        <f t="shared" si="2"/>
        <v>97</v>
      </c>
      <c r="I22" s="240">
        <f>I25-I24</f>
        <v>23</v>
      </c>
    </row>
    <row r="23" spans="3:9" s="221" customFormat="1" ht="13.2" x14ac:dyDescent="0.25">
      <c r="C23" s="233" t="s">
        <v>170</v>
      </c>
      <c r="D23" s="213">
        <v>-2</v>
      </c>
      <c r="E23" s="213">
        <v>0</v>
      </c>
      <c r="F23" s="213">
        <v>0</v>
      </c>
      <c r="G23" s="213">
        <v>0</v>
      </c>
      <c r="H23" s="213">
        <f t="shared" si="2"/>
        <v>-2</v>
      </c>
      <c r="I23" s="213">
        <v>0</v>
      </c>
    </row>
    <row r="24" spans="3:9" s="221" customFormat="1" ht="13.2" x14ac:dyDescent="0.25">
      <c r="C24" s="233" t="s">
        <v>169</v>
      </c>
      <c r="D24" s="243">
        <v>57</v>
      </c>
      <c r="E24" s="243">
        <v>41</v>
      </c>
      <c r="F24" s="243">
        <v>38</v>
      </c>
      <c r="G24" s="243">
        <v>67</v>
      </c>
      <c r="H24" s="243">
        <f t="shared" si="2"/>
        <v>203</v>
      </c>
      <c r="I24" s="243">
        <v>65</v>
      </c>
    </row>
    <row r="25" spans="3:9" s="221" customFormat="1" ht="12.75" customHeight="1" x14ac:dyDescent="0.25">
      <c r="C25" s="233" t="s">
        <v>187</v>
      </c>
      <c r="D25" s="240">
        <f>D22+D24+D23</f>
        <v>80</v>
      </c>
      <c r="E25" s="240">
        <f t="shared" ref="E25:G25" si="3">E22+E24+E23</f>
        <v>63</v>
      </c>
      <c r="F25" s="240">
        <f t="shared" si="3"/>
        <v>68</v>
      </c>
      <c r="G25" s="240">
        <f t="shared" si="3"/>
        <v>87</v>
      </c>
      <c r="H25" s="240">
        <f t="shared" si="2"/>
        <v>298</v>
      </c>
      <c r="I25" s="240">
        <v>88</v>
      </c>
    </row>
    <row r="26" spans="3:9" s="221" customFormat="1" ht="12.75" customHeight="1" x14ac:dyDescent="0.25">
      <c r="C26" s="233" t="s">
        <v>188</v>
      </c>
      <c r="D26" s="216">
        <f t="shared" ref="D26:I26" si="4">D25/D20</f>
        <v>8.2304526748971193E-2</v>
      </c>
      <c r="E26" s="216">
        <f t="shared" si="4"/>
        <v>7.1509648127128261E-2</v>
      </c>
      <c r="F26" s="216">
        <f t="shared" si="4"/>
        <v>7.7448747152619596E-2</v>
      </c>
      <c r="G26" s="216">
        <f t="shared" si="4"/>
        <v>0.10092807424593968</v>
      </c>
      <c r="H26" s="216">
        <f t="shared" si="4"/>
        <v>8.2939048149178962E-2</v>
      </c>
      <c r="I26" s="216">
        <f t="shared" si="4"/>
        <v>0.10451306413301663</v>
      </c>
    </row>
    <row r="27" spans="3:9" s="221" customFormat="1" ht="11.25" customHeight="1" x14ac:dyDescent="0.25">
      <c r="C27" s="235"/>
      <c r="D27" s="228"/>
      <c r="E27" s="228"/>
      <c r="F27" s="228"/>
      <c r="G27" s="229"/>
      <c r="H27" s="228"/>
      <c r="I27" s="228"/>
    </row>
    <row r="28" spans="3:9" s="236" customFormat="1" ht="24.75" customHeight="1" x14ac:dyDescent="0.25">
      <c r="C28" s="223" t="s">
        <v>161</v>
      </c>
      <c r="D28" s="224"/>
      <c r="E28" s="221"/>
      <c r="F28" s="221"/>
      <c r="G28" s="221"/>
      <c r="H28" s="221"/>
      <c r="I28" s="221"/>
    </row>
    <row r="29" spans="3:9" s="236" customFormat="1" ht="12.75" customHeight="1" x14ac:dyDescent="0.25">
      <c r="C29" s="237" t="s">
        <v>168</v>
      </c>
      <c r="D29" s="142">
        <v>171</v>
      </c>
      <c r="E29" s="142">
        <v>203</v>
      </c>
      <c r="F29" s="142">
        <v>192</v>
      </c>
      <c r="G29" s="211">
        <v>192</v>
      </c>
      <c r="H29" s="142">
        <f t="shared" ref="H29:H35" si="5">SUM(D29:G29)</f>
        <v>758</v>
      </c>
      <c r="I29" s="142">
        <f>I31-I30</f>
        <v>190</v>
      </c>
    </row>
    <row r="30" spans="3:9" s="236" customFormat="1" ht="12.75" customHeight="1" x14ac:dyDescent="0.25">
      <c r="C30" s="237" t="s">
        <v>169</v>
      </c>
      <c r="D30" s="241">
        <f>D31-D29</f>
        <v>209</v>
      </c>
      <c r="E30" s="241">
        <f>E31-E29</f>
        <v>228</v>
      </c>
      <c r="F30" s="241">
        <f>F31-F29</f>
        <v>228</v>
      </c>
      <c r="G30" s="242">
        <v>252</v>
      </c>
      <c r="H30" s="241">
        <f t="shared" si="5"/>
        <v>917</v>
      </c>
      <c r="I30" s="241">
        <v>253</v>
      </c>
    </row>
    <row r="31" spans="3:9" s="221" customFormat="1" ht="13.2" x14ac:dyDescent="0.25">
      <c r="C31" s="225" t="s">
        <v>183</v>
      </c>
      <c r="D31" s="142">
        <v>380</v>
      </c>
      <c r="E31" s="142">
        <v>431</v>
      </c>
      <c r="F31" s="142">
        <v>420</v>
      </c>
      <c r="G31" s="211">
        <v>444</v>
      </c>
      <c r="H31" s="142">
        <f t="shared" si="5"/>
        <v>1675</v>
      </c>
      <c r="I31" s="142">
        <v>443</v>
      </c>
    </row>
    <row r="32" spans="3:9" s="221" customFormat="1" ht="13.2" x14ac:dyDescent="0.25">
      <c r="C32" s="225"/>
      <c r="D32" s="142"/>
      <c r="E32" s="142"/>
      <c r="F32" s="142"/>
      <c r="G32" s="211"/>
      <c r="H32" s="142"/>
      <c r="I32" s="142"/>
    </row>
    <row r="33" spans="3:9" s="221" customFormat="1" ht="13.2" x14ac:dyDescent="0.25">
      <c r="C33" s="225" t="s">
        <v>168</v>
      </c>
      <c r="D33" s="142">
        <v>16</v>
      </c>
      <c r="E33" s="142">
        <v>18</v>
      </c>
      <c r="F33" s="142">
        <v>10</v>
      </c>
      <c r="G33" s="211">
        <v>-4</v>
      </c>
      <c r="H33" s="142">
        <f t="shared" si="5"/>
        <v>40</v>
      </c>
      <c r="I33" s="142">
        <f>I35-I34</f>
        <v>15</v>
      </c>
    </row>
    <row r="34" spans="3:9" s="221" customFormat="1" ht="13.2" x14ac:dyDescent="0.25">
      <c r="C34" s="225" t="s">
        <v>169</v>
      </c>
      <c r="D34" s="241">
        <v>23</v>
      </c>
      <c r="E34" s="241">
        <v>33</v>
      </c>
      <c r="F34" s="241">
        <v>39</v>
      </c>
      <c r="G34" s="242">
        <v>71</v>
      </c>
      <c r="H34" s="241">
        <f t="shared" si="5"/>
        <v>166</v>
      </c>
      <c r="I34" s="241">
        <v>51</v>
      </c>
    </row>
    <row r="35" spans="3:9" s="221" customFormat="1" ht="13.2" x14ac:dyDescent="0.25">
      <c r="C35" s="225" t="s">
        <v>184</v>
      </c>
      <c r="D35" s="142">
        <v>39</v>
      </c>
      <c r="E35" s="142">
        <v>51</v>
      </c>
      <c r="F35" s="142">
        <v>49</v>
      </c>
      <c r="G35" s="211">
        <v>67</v>
      </c>
      <c r="H35" s="142">
        <f t="shared" si="5"/>
        <v>206</v>
      </c>
      <c r="I35" s="142">
        <v>66</v>
      </c>
    </row>
    <row r="36" spans="3:9" s="221" customFormat="1" ht="12.75" customHeight="1" x14ac:dyDescent="0.25">
      <c r="C36" s="225" t="s">
        <v>185</v>
      </c>
      <c r="D36" s="215">
        <f t="shared" ref="D36:I36" si="6">D35/D31</f>
        <v>0.10263157894736842</v>
      </c>
      <c r="E36" s="215">
        <f t="shared" si="6"/>
        <v>0.11832946635730858</v>
      </c>
      <c r="F36" s="215">
        <f t="shared" si="6"/>
        <v>0.11666666666666667</v>
      </c>
      <c r="G36" s="215">
        <f t="shared" si="6"/>
        <v>0.15090090090090091</v>
      </c>
      <c r="H36" s="215">
        <f t="shared" si="6"/>
        <v>0.12298507462686567</v>
      </c>
      <c r="I36" s="215">
        <f t="shared" si="6"/>
        <v>0.1489841986455982</v>
      </c>
    </row>
    <row r="37" spans="3:9" s="221" customFormat="1" ht="12.75" customHeight="1" x14ac:dyDescent="0.25">
      <c r="C37" s="237"/>
      <c r="D37" s="211"/>
      <c r="E37" s="211"/>
      <c r="F37" s="211"/>
      <c r="G37" s="211"/>
      <c r="H37" s="211"/>
      <c r="I37" s="211"/>
    </row>
    <row r="38" spans="3:9" s="221" customFormat="1" ht="13.2" x14ac:dyDescent="0.25">
      <c r="C38" s="238" t="s">
        <v>162</v>
      </c>
      <c r="D38" s="213"/>
      <c r="E38" s="213"/>
      <c r="F38" s="213"/>
      <c r="G38" s="213"/>
      <c r="H38" s="213"/>
      <c r="I38" s="213"/>
    </row>
    <row r="39" spans="3:9" s="221" customFormat="1" ht="13.2" x14ac:dyDescent="0.25">
      <c r="C39" s="239" t="s">
        <v>168</v>
      </c>
      <c r="D39" s="240">
        <v>0</v>
      </c>
      <c r="E39" s="240">
        <v>0</v>
      </c>
      <c r="F39" s="240">
        <v>-73</v>
      </c>
      <c r="G39" s="240">
        <v>-132</v>
      </c>
      <c r="H39" s="240">
        <f t="shared" ref="H39:H45" si="7">SUM(D39:G39)</f>
        <v>-205</v>
      </c>
      <c r="I39" s="240">
        <v>1</v>
      </c>
    </row>
    <row r="40" spans="3:9" s="221" customFormat="1" ht="13.2" x14ac:dyDescent="0.25">
      <c r="C40" s="239" t="s">
        <v>169</v>
      </c>
      <c r="D40" s="243">
        <f>D41-D39</f>
        <v>0</v>
      </c>
      <c r="E40" s="243">
        <f>E41-E39</f>
        <v>0</v>
      </c>
      <c r="F40" s="243">
        <v>73</v>
      </c>
      <c r="G40" s="243">
        <v>132</v>
      </c>
      <c r="H40" s="245">
        <f t="shared" si="7"/>
        <v>205</v>
      </c>
      <c r="I40" s="245">
        <v>0</v>
      </c>
    </row>
    <row r="41" spans="3:9" s="221" customFormat="1" ht="13.2" x14ac:dyDescent="0.25">
      <c r="C41" s="233" t="s">
        <v>183</v>
      </c>
      <c r="D41" s="240">
        <v>0</v>
      </c>
      <c r="E41" s="240">
        <v>0</v>
      </c>
      <c r="F41" s="240">
        <v>0</v>
      </c>
      <c r="G41" s="240">
        <v>0</v>
      </c>
      <c r="H41" s="240">
        <f t="shared" si="7"/>
        <v>0</v>
      </c>
      <c r="I41" s="240">
        <v>1</v>
      </c>
    </row>
    <row r="42" spans="3:9" s="221" customFormat="1" ht="13.2" x14ac:dyDescent="0.25">
      <c r="C42" s="233"/>
      <c r="D42" s="240"/>
      <c r="E42" s="240"/>
      <c r="F42" s="240"/>
      <c r="G42" s="240"/>
      <c r="H42" s="240"/>
      <c r="I42" s="240"/>
    </row>
    <row r="43" spans="3:9" s="221" customFormat="1" ht="13.2" x14ac:dyDescent="0.25">
      <c r="C43" s="233" t="s">
        <v>189</v>
      </c>
      <c r="D43" s="240">
        <v>-11</v>
      </c>
      <c r="E43" s="240">
        <v>-7</v>
      </c>
      <c r="F43" s="240">
        <v>4</v>
      </c>
      <c r="G43" s="240">
        <v>33</v>
      </c>
      <c r="H43" s="240">
        <f>SUM(D43:G43)</f>
        <v>19</v>
      </c>
      <c r="I43" s="240">
        <f>I45-I44</f>
        <v>-3</v>
      </c>
    </row>
    <row r="44" spans="3:9" s="221" customFormat="1" ht="13.2" x14ac:dyDescent="0.25">
      <c r="C44" s="233" t="s">
        <v>190</v>
      </c>
      <c r="D44" s="243">
        <v>1</v>
      </c>
      <c r="E44" s="243">
        <v>-2</v>
      </c>
      <c r="F44" s="243">
        <v>-12</v>
      </c>
      <c r="G44" s="243">
        <v>-49</v>
      </c>
      <c r="H44" s="243">
        <f t="shared" si="7"/>
        <v>-62</v>
      </c>
      <c r="I44" s="243">
        <v>-4</v>
      </c>
    </row>
    <row r="45" spans="3:9" s="221" customFormat="1" ht="13.2" x14ac:dyDescent="0.25">
      <c r="C45" s="233" t="s">
        <v>184</v>
      </c>
      <c r="D45" s="240">
        <v>-10</v>
      </c>
      <c r="E45" s="240">
        <v>-9</v>
      </c>
      <c r="F45" s="240">
        <v>-8</v>
      </c>
      <c r="G45" s="240">
        <v>-16</v>
      </c>
      <c r="H45" s="240">
        <f t="shared" si="7"/>
        <v>-43</v>
      </c>
      <c r="I45" s="240">
        <v>-7</v>
      </c>
    </row>
    <row r="46" spans="3:9" s="221" customFormat="1" ht="12.75" customHeight="1" x14ac:dyDescent="0.25">
      <c r="C46" s="233" t="s">
        <v>185</v>
      </c>
      <c r="D46" s="216">
        <v>0</v>
      </c>
      <c r="E46" s="216">
        <v>0</v>
      </c>
      <c r="F46" s="216">
        <v>0</v>
      </c>
      <c r="G46" s="216">
        <v>0</v>
      </c>
      <c r="H46" s="216">
        <v>0</v>
      </c>
      <c r="I46" s="216">
        <v>0</v>
      </c>
    </row>
    <row r="47" spans="3:9" s="221" customFormat="1" ht="14.25" customHeight="1" x14ac:dyDescent="0.25">
      <c r="C47" s="235"/>
      <c r="D47" s="228"/>
      <c r="E47" s="228"/>
      <c r="F47" s="228"/>
      <c r="G47" s="229"/>
      <c r="H47" s="228"/>
      <c r="I47" s="228"/>
    </row>
    <row r="48" spans="3:9" s="221" customFormat="1" ht="13.2" x14ac:dyDescent="0.25">
      <c r="C48" s="223" t="s">
        <v>181</v>
      </c>
      <c r="D48" s="224"/>
    </row>
    <row r="49" spans="3:9" s="221" customFormat="1" ht="13.2" x14ac:dyDescent="0.25">
      <c r="C49" s="237" t="s">
        <v>172</v>
      </c>
      <c r="D49" s="142">
        <f>D7+D17+D29+D39</f>
        <v>1226</v>
      </c>
      <c r="E49" s="142">
        <f t="shared" ref="E49:F49" si="8">E7+E17+E29+E39</f>
        <v>1271</v>
      </c>
      <c r="F49" s="142">
        <f t="shared" si="8"/>
        <v>1247</v>
      </c>
      <c r="G49" s="142">
        <f>G7+G17+G29+G39</f>
        <v>1225</v>
      </c>
      <c r="H49" s="142">
        <f>SUM(D49:G49)</f>
        <v>4969</v>
      </c>
      <c r="I49" s="142">
        <f>I7+I17+I29+I39</f>
        <v>1216</v>
      </c>
    </row>
    <row r="50" spans="3:9" s="221" customFormat="1" ht="13.2" x14ac:dyDescent="0.25">
      <c r="C50" s="237" t="s">
        <v>170</v>
      </c>
      <c r="D50" s="212">
        <f>D18</f>
        <v>86</v>
      </c>
      <c r="E50" s="212">
        <f t="shared" ref="E50:G50" si="9">E18</f>
        <v>17</v>
      </c>
      <c r="F50" s="212">
        <f t="shared" si="9"/>
        <v>0</v>
      </c>
      <c r="G50" s="212">
        <f t="shared" si="9"/>
        <v>0</v>
      </c>
      <c r="H50" s="212">
        <f>SUM(D50:G50)</f>
        <v>103</v>
      </c>
      <c r="I50" s="212">
        <v>0</v>
      </c>
    </row>
    <row r="51" spans="3:9" s="221" customFormat="1" ht="13.2" x14ac:dyDescent="0.25">
      <c r="C51" s="237" t="s">
        <v>169</v>
      </c>
      <c r="D51" s="241">
        <f>D8+D19+D30+D40</f>
        <v>1348</v>
      </c>
      <c r="E51" s="241">
        <f t="shared" ref="E51:G51" si="10">E8+E19+E30+E40</f>
        <v>1296</v>
      </c>
      <c r="F51" s="241">
        <f t="shared" si="10"/>
        <v>1345</v>
      </c>
      <c r="G51" s="241">
        <f t="shared" si="10"/>
        <v>1350</v>
      </c>
      <c r="H51" s="241">
        <f>SUM(D51:G51)</f>
        <v>5339</v>
      </c>
      <c r="I51" s="241">
        <f>I8+I19+I30+I40</f>
        <v>1364</v>
      </c>
    </row>
    <row r="52" spans="3:9" s="221" customFormat="1" ht="13.2" x14ac:dyDescent="0.25">
      <c r="C52" s="225" t="s">
        <v>183</v>
      </c>
      <c r="D52" s="142">
        <f t="shared" ref="D52:F52" si="11">D9+D20+D31+D41</f>
        <v>2660</v>
      </c>
      <c r="E52" s="142">
        <f t="shared" si="11"/>
        <v>2584</v>
      </c>
      <c r="F52" s="142">
        <f t="shared" si="11"/>
        <v>2592</v>
      </c>
      <c r="G52" s="211">
        <f>G9+G20+G31+G41</f>
        <v>2575</v>
      </c>
      <c r="H52" s="142">
        <f>H9+H20+H31+H41</f>
        <v>10411</v>
      </c>
      <c r="I52" s="142">
        <f>SUM(I49:I51)</f>
        <v>2580</v>
      </c>
    </row>
    <row r="53" spans="3:9" s="221" customFormat="1" ht="13.2" x14ac:dyDescent="0.25">
      <c r="C53" s="225"/>
      <c r="D53" s="142"/>
      <c r="E53" s="142"/>
      <c r="F53" s="142"/>
      <c r="G53" s="211"/>
      <c r="H53" s="142"/>
      <c r="I53" s="142"/>
    </row>
    <row r="54" spans="3:9" s="221" customFormat="1" ht="26.4" x14ac:dyDescent="0.25">
      <c r="C54" s="225" t="s">
        <v>191</v>
      </c>
      <c r="D54" s="142">
        <f>D11+D22+D33+D43</f>
        <v>101</v>
      </c>
      <c r="E54" s="142">
        <f t="shared" ref="E54:G54" si="12">E11+E22+E33+E43</f>
        <v>93</v>
      </c>
      <c r="F54" s="142">
        <f t="shared" si="12"/>
        <v>137</v>
      </c>
      <c r="G54" s="142">
        <f t="shared" si="12"/>
        <v>137</v>
      </c>
      <c r="H54" s="142">
        <f>SUM(D54:G54)</f>
        <v>468</v>
      </c>
      <c r="I54" s="142">
        <f>I11+I22+I33+I43</f>
        <v>96</v>
      </c>
    </row>
    <row r="55" spans="3:9" s="221" customFormat="1" ht="13.2" x14ac:dyDescent="0.25">
      <c r="C55" s="225" t="s">
        <v>170</v>
      </c>
      <c r="D55" s="212">
        <f>D23</f>
        <v>-2</v>
      </c>
      <c r="E55" s="212">
        <f t="shared" ref="E55:G55" si="13">E23</f>
        <v>0</v>
      </c>
      <c r="F55" s="212">
        <f t="shared" si="13"/>
        <v>0</v>
      </c>
      <c r="G55" s="212">
        <f t="shared" si="13"/>
        <v>0</v>
      </c>
      <c r="H55" s="212">
        <f>SUM(D55:G55)</f>
        <v>-2</v>
      </c>
      <c r="I55" s="212">
        <f>0</f>
        <v>0</v>
      </c>
    </row>
    <row r="56" spans="3:9" s="221" customFormat="1" ht="13.2" x14ac:dyDescent="0.25">
      <c r="C56" s="225" t="s">
        <v>192</v>
      </c>
      <c r="D56" s="241">
        <f>D12+D24+D34+D44</f>
        <v>115</v>
      </c>
      <c r="E56" s="241">
        <f t="shared" ref="E56:G56" si="14">E12+E24+E34+E44</f>
        <v>126</v>
      </c>
      <c r="F56" s="241">
        <f t="shared" si="14"/>
        <v>102</v>
      </c>
      <c r="G56" s="241">
        <f t="shared" si="14"/>
        <v>102</v>
      </c>
      <c r="H56" s="241">
        <f>SUM(D56:G56)</f>
        <v>445</v>
      </c>
      <c r="I56" s="241">
        <f>I12+I24+I34+I44</f>
        <v>146</v>
      </c>
    </row>
    <row r="57" spans="3:9" s="221" customFormat="1" ht="13.2" x14ac:dyDescent="0.25">
      <c r="C57" s="225" t="s">
        <v>184</v>
      </c>
      <c r="D57" s="142">
        <f t="shared" ref="D57:G57" si="15">D13+D25+D35+D45</f>
        <v>214</v>
      </c>
      <c r="E57" s="142">
        <f t="shared" si="15"/>
        <v>219</v>
      </c>
      <c r="F57" s="142">
        <f t="shared" si="15"/>
        <v>239</v>
      </c>
      <c r="G57" s="211">
        <f t="shared" si="15"/>
        <v>239</v>
      </c>
      <c r="H57" s="142">
        <f>H13+H25+H35+H45</f>
        <v>911</v>
      </c>
      <c r="I57" s="142">
        <f>SUM(I54:I56)</f>
        <v>242</v>
      </c>
    </row>
    <row r="58" spans="3:9" s="221" customFormat="1" ht="12.75" customHeight="1" x14ac:dyDescent="0.25">
      <c r="C58" s="225" t="s">
        <v>185</v>
      </c>
      <c r="D58" s="215">
        <f t="shared" ref="D58:I58" si="16">D57/D52</f>
        <v>8.045112781954887E-2</v>
      </c>
      <c r="E58" s="215">
        <f t="shared" si="16"/>
        <v>8.4752321981424142E-2</v>
      </c>
      <c r="F58" s="215">
        <f t="shared" si="16"/>
        <v>9.2206790123456783E-2</v>
      </c>
      <c r="G58" s="215">
        <f t="shared" si="16"/>
        <v>9.2815533980582524E-2</v>
      </c>
      <c r="H58" s="215">
        <f t="shared" si="16"/>
        <v>8.7503601959465951E-2</v>
      </c>
      <c r="I58" s="215">
        <f t="shared" si="16"/>
        <v>9.3798449612403106E-2</v>
      </c>
    </row>
    <row r="59" spans="3:9" s="221" customFormat="1" ht="13.2" x14ac:dyDescent="0.25"/>
    <row r="60" spans="3:9" s="221" customFormat="1" ht="13.2" x14ac:dyDescent="0.25"/>
    <row r="61" spans="3:9" ht="32.25" customHeight="1" x14ac:dyDescent="0.3">
      <c r="C61" s="316" t="s">
        <v>193</v>
      </c>
      <c r="D61" s="316"/>
      <c r="E61" s="316"/>
      <c r="F61" s="316"/>
      <c r="G61" s="316"/>
      <c r="H61" s="316"/>
      <c r="I61" s="316"/>
    </row>
  </sheetData>
  <mergeCells count="3">
    <mergeCell ref="C2:H2"/>
    <mergeCell ref="C61:I61"/>
    <mergeCell ref="D5:I5"/>
  </mergeCells>
  <pageMargins left="0.7" right="0.7" top="0.75" bottom="0.75" header="0.3" footer="0.3"/>
  <pageSetup scale="78" orientation="portrait" r:id="rId1"/>
  <ignoredErrors>
    <ignoredError sqref="H49 H51 H54 H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Profit and Loss - GAAP</vt:lpstr>
      <vt:lpstr>Profit and Loss - Non GAAP</vt:lpstr>
      <vt:lpstr>Working Days per Quarter</vt:lpstr>
      <vt:lpstr>Cover</vt:lpstr>
      <vt:lpstr>(1) Wtd Average Share Count</vt:lpstr>
      <vt:lpstr>(2) Non-GAAP OI Rec</vt:lpstr>
      <vt:lpstr>(3) Non-GAAP Financial Measures</vt:lpstr>
      <vt:lpstr>(4) Seg Non GAAP OI Rec</vt:lpstr>
      <vt:lpstr>(5) Historical Fin - Segments</vt:lpstr>
      <vt:lpstr>(6) Historical Fin - IS</vt:lpstr>
      <vt:lpstr>(7) Historical Fin - Non GAAP</vt:lpstr>
      <vt:lpstr>Non-GAAP Operating Inc Rec New</vt:lpstr>
      <vt:lpstr>Non-GAAP EPS Rec</vt:lpstr>
      <vt:lpstr>(8) Non GAAP OI QoverQ</vt:lpstr>
      <vt:lpstr>(9) New Format P&amp;L</vt:lpstr>
      <vt:lpstr>(10) Pro Forma Financial Info</vt:lpstr>
      <vt:lpstr>'(1) Wtd Average Share Count'!Print_Area</vt:lpstr>
      <vt:lpstr>'(10) Pro Forma Financial Info'!Print_Area</vt:lpstr>
      <vt:lpstr>'(2) Non-GAAP OI Rec'!Print_Area</vt:lpstr>
      <vt:lpstr>'(3) Non-GAAP Financial Measures'!Print_Area</vt:lpstr>
      <vt:lpstr>'(4) Seg Non GAAP OI Rec'!Print_Area</vt:lpstr>
      <vt:lpstr>'(5) Historical Fin - Segments'!Print_Area</vt:lpstr>
      <vt:lpstr>'(6) Historical Fin - IS'!Print_Area</vt:lpstr>
      <vt:lpstr>'(8) Non GAAP OI QoverQ'!Print_Area</vt:lpstr>
      <vt:lpstr>'(9)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Tibbens, Bradley A.</dc:creator>
  <cp:lastModifiedBy>Srirangarajan, Varun Hiremagalur</cp:lastModifiedBy>
  <cp:lastPrinted>2017-05-02T21:22:58Z</cp:lastPrinted>
  <dcterms:created xsi:type="dcterms:W3CDTF">2016-03-16T16:47:56Z</dcterms:created>
  <dcterms:modified xsi:type="dcterms:W3CDTF">2017-05-02T21:26:10Z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