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OX_Spreadsheets\SAIC Co 100\Financial Reporting\FY 2019\Q2 FY19\Press Release and IR Deck\"/>
    </mc:Choice>
  </mc:AlternateContent>
  <bookViews>
    <workbookView xWindow="0" yWindow="0" windowWidth="28800" windowHeight="10500" tabRatio="90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1">'(1) Non-GAAP OI Rec'!$A$1:$I$18</definedName>
    <definedName name="_xlnm.Print_Area" localSheetId="2">'(2) Non-GAAP Financial Measures'!$A$1:$I$32</definedName>
    <definedName name="_xlnm.Print_Area" localSheetId="3">'(3) Seg Non GAAP OI Rec'!$A$1:$H$45</definedName>
    <definedName name="_xlnm.Print_Area" localSheetId="4">'(4) Historical Fin - Segments'!$A$1:$I$31</definedName>
    <definedName name="_xlnm.Print_Area" localSheetId="5">'(5) Historical Fin - IS'!$A$1:$I$20</definedName>
    <definedName name="_xlnm.Print_Area" localSheetId="6">'(6) Historical Fin - Non GAAP'!$B$1:$J$20</definedName>
    <definedName name="_xlnm.Print_Area" localSheetId="7">'(7) Non GAAP OI QoverQ'!$A$1:$H$69</definedName>
    <definedName name="_xlnm.Print_Area" localSheetId="8">'(8) New Format P&amp;L'!$B$1:$J$99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D15" i="12" l="1"/>
  <c r="D10" i="12"/>
  <c r="D7" i="12"/>
  <c r="I28" i="10"/>
  <c r="I26" i="10"/>
  <c r="I15" i="8"/>
  <c r="I27" i="10" l="1"/>
  <c r="J69" i="12" l="1"/>
  <c r="J63" i="12"/>
  <c r="I63" i="12"/>
  <c r="H63" i="12"/>
  <c r="G63" i="12"/>
  <c r="F63" i="12"/>
  <c r="E63" i="12"/>
  <c r="J16" i="12"/>
  <c r="I16" i="12"/>
  <c r="H16" i="12"/>
  <c r="G16" i="12"/>
  <c r="F16" i="12"/>
  <c r="E16" i="12"/>
  <c r="J8" i="6"/>
  <c r="J10" i="6"/>
  <c r="J7" i="6"/>
  <c r="I6" i="5" l="1"/>
  <c r="H21" i="11"/>
  <c r="H20" i="11"/>
  <c r="H19" i="11"/>
  <c r="H18" i="11"/>
  <c r="G22" i="11"/>
  <c r="F22" i="11"/>
  <c r="E22" i="11"/>
  <c r="D22" i="11"/>
  <c r="C22" i="11"/>
  <c r="I11" i="10"/>
  <c r="H22" i="11" l="1"/>
  <c r="J59" i="12" l="1"/>
  <c r="J57" i="12"/>
  <c r="I58" i="12"/>
  <c r="I60" i="12" s="1"/>
  <c r="E58" i="12"/>
  <c r="E60" i="12" s="1"/>
  <c r="E56" i="12"/>
  <c r="E66" i="12" s="1"/>
  <c r="E71" i="12" s="1"/>
  <c r="F56" i="12"/>
  <c r="F66" i="12" s="1"/>
  <c r="G56" i="12"/>
  <c r="G66" i="12" s="1"/>
  <c r="G71" i="12" s="1"/>
  <c r="H56" i="12"/>
  <c r="H58" i="12" s="1"/>
  <c r="H60" i="12" s="1"/>
  <c r="I56" i="12"/>
  <c r="J55" i="12"/>
  <c r="J54" i="12"/>
  <c r="I66" i="12"/>
  <c r="I71" i="12" s="1"/>
  <c r="J70" i="12"/>
  <c r="J68" i="12"/>
  <c r="J67" i="12"/>
  <c r="J62" i="12"/>
  <c r="D56" i="12"/>
  <c r="D66" i="12" s="1"/>
  <c r="D71" i="12" s="1"/>
  <c r="I24" i="12"/>
  <c r="J23" i="12"/>
  <c r="J22" i="12"/>
  <c r="J21" i="12"/>
  <c r="J20" i="12"/>
  <c r="I19" i="12"/>
  <c r="J15" i="12"/>
  <c r="I13" i="12"/>
  <c r="J12" i="12"/>
  <c r="J10" i="12"/>
  <c r="J8" i="12"/>
  <c r="J7" i="12"/>
  <c r="H11" i="12"/>
  <c r="H13" i="12" s="1"/>
  <c r="I11" i="12"/>
  <c r="I9" i="12"/>
  <c r="H9" i="12"/>
  <c r="H19" i="12" s="1"/>
  <c r="H24" i="12" s="1"/>
  <c r="G9" i="12"/>
  <c r="G19" i="12" s="1"/>
  <c r="G24" i="12" s="1"/>
  <c r="F9" i="12"/>
  <c r="F11" i="12" s="1"/>
  <c r="F13" i="12" s="1"/>
  <c r="E9" i="12"/>
  <c r="E11" i="12" s="1"/>
  <c r="E13" i="12" s="1"/>
  <c r="H11" i="13"/>
  <c r="H10" i="13"/>
  <c r="H9" i="13"/>
  <c r="H8" i="13"/>
  <c r="G12" i="13"/>
  <c r="F12" i="13"/>
  <c r="E12" i="13"/>
  <c r="D12" i="13"/>
  <c r="C12" i="13"/>
  <c r="I10" i="5"/>
  <c r="I12" i="5" s="1"/>
  <c r="I14" i="5" s="1"/>
  <c r="I16" i="5" s="1"/>
  <c r="I28" i="4"/>
  <c r="I27" i="4"/>
  <c r="I26" i="4"/>
  <c r="H11" i="11"/>
  <c r="H10" i="11"/>
  <c r="H9" i="11"/>
  <c r="H8" i="11"/>
  <c r="G12" i="11"/>
  <c r="F12" i="11"/>
  <c r="E12" i="11"/>
  <c r="D12" i="11"/>
  <c r="C12" i="11"/>
  <c r="G42" i="11"/>
  <c r="F42" i="11"/>
  <c r="E42" i="11"/>
  <c r="D42" i="11"/>
  <c r="C42" i="11"/>
  <c r="H41" i="11"/>
  <c r="H40" i="11"/>
  <c r="H39" i="11"/>
  <c r="H38" i="11"/>
  <c r="G32" i="11"/>
  <c r="F32" i="11"/>
  <c r="E32" i="11"/>
  <c r="D32" i="11"/>
  <c r="C32" i="11"/>
  <c r="H31" i="11"/>
  <c r="H30" i="11"/>
  <c r="H29" i="11"/>
  <c r="H28" i="11"/>
  <c r="H66" i="12" l="1"/>
  <c r="H71" i="12" s="1"/>
  <c r="J56" i="12"/>
  <c r="J58" i="12" s="1"/>
  <c r="J60" i="12" s="1"/>
  <c r="G58" i="12"/>
  <c r="G60" i="12" s="1"/>
  <c r="F58" i="12"/>
  <c r="F60" i="12" s="1"/>
  <c r="D58" i="12"/>
  <c r="D60" i="12" s="1"/>
  <c r="G11" i="12"/>
  <c r="G13" i="12" s="1"/>
  <c r="F19" i="12"/>
  <c r="F24" i="12" s="1"/>
  <c r="E19" i="12"/>
  <c r="E24" i="12" s="1"/>
  <c r="J9" i="12"/>
  <c r="J11" i="12" s="1"/>
  <c r="J13" i="12" s="1"/>
  <c r="H12" i="13"/>
  <c r="J66" i="12"/>
  <c r="J71" i="12" s="1"/>
  <c r="F71" i="12"/>
  <c r="H12" i="11"/>
  <c r="H32" i="11"/>
  <c r="H42" i="11"/>
  <c r="I14" i="8" l="1"/>
  <c r="J6" i="6" l="1"/>
  <c r="J9" i="6" s="1"/>
  <c r="J11" i="6" s="1"/>
  <c r="J13" i="6" s="1"/>
  <c r="J15" i="6" s="1"/>
  <c r="I6" i="10"/>
  <c r="I10" i="10" s="1"/>
  <c r="I15" i="10" s="1"/>
  <c r="I17" i="10" s="1"/>
  <c r="I24" i="10" s="1"/>
  <c r="H26" i="4"/>
  <c r="G26" i="4" l="1"/>
  <c r="F26" i="4"/>
  <c r="E26" i="4"/>
  <c r="D26" i="4"/>
  <c r="C26" i="4"/>
  <c r="D9" i="12" l="1"/>
  <c r="I9" i="6"/>
  <c r="D19" i="12" l="1"/>
  <c r="J19" i="12" s="1"/>
  <c r="J24" i="12" s="1"/>
  <c r="D11" i="12"/>
  <c r="D13" i="12" s="1"/>
  <c r="F27" i="4"/>
  <c r="F28" i="4"/>
  <c r="D24" i="12" l="1"/>
  <c r="F57" i="13"/>
  <c r="E57" i="13"/>
  <c r="D57" i="13"/>
  <c r="C57" i="13"/>
  <c r="H56" i="13"/>
  <c r="H55" i="13"/>
  <c r="H57" i="13" l="1"/>
  <c r="E28" i="4"/>
  <c r="E27" i="4"/>
  <c r="D28" i="4" l="1"/>
  <c r="D27" i="4"/>
  <c r="D14" i="8"/>
  <c r="D11" i="10"/>
  <c r="D15" i="10" l="1"/>
  <c r="D17" i="10" s="1"/>
  <c r="D10" i="5"/>
  <c r="D12" i="5" s="1"/>
  <c r="D14" i="5" s="1"/>
  <c r="D16" i="5" s="1"/>
  <c r="E9" i="6"/>
  <c r="E11" i="6" s="1"/>
  <c r="E13" i="6" s="1"/>
  <c r="E15" i="6" s="1"/>
  <c r="D24" i="10" l="1"/>
  <c r="D26" i="10"/>
  <c r="D28" i="10" s="1"/>
  <c r="C28" i="4" l="1"/>
  <c r="C27" i="4"/>
</calcChain>
</file>

<file path=xl/sharedStrings.xml><?xml version="1.0" encoding="utf-8"?>
<sst xmlns="http://schemas.openxmlformats.org/spreadsheetml/2006/main" count="371" uniqueCount="109">
  <si>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</si>
  <si>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</si>
  <si>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</si>
  <si>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</si>
  <si>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</si>
  <si>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</si>
  <si>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</si>
  <si>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</si>
  <si>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</si>
  <si>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</si>
  <si>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</si>
  <si>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</si>
  <si>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</si>
  <si>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</si>
  <si>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</si>
  <si>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</si>
  <si>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</si>
  <si>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</si>
  <si>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</si>
  <si>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</si>
  <si>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</si>
  <si>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</si>
  <si>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</si>
  <si>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</si>
  <si>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</si>
  <si>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</si>
  <si>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</si>
  <si>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</si>
  <si>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</si>
  <si>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</si>
  <si>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</si>
  <si>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</si>
  <si>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Operating loss</t>
  </si>
  <si>
    <t>Defense Solutions</t>
  </si>
  <si>
    <t>Non-GAAP operating income (loss)</t>
  </si>
  <si>
    <t xml:space="preserve">Non-GAAP operating income </t>
  </si>
  <si>
    <t>(in millions, except per share amounts)</t>
  </si>
  <si>
    <t>Less: net income (loss) attributable to non-controlling interest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</si>
  <si>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</si>
  <si>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</si>
  <si>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</si>
  <si>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</si>
  <si>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</si>
  <si>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</si>
  <si>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</si>
  <si>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</si>
  <si>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</si>
  <si>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</si>
  <si>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</si>
  <si>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</si>
  <si>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</si>
  <si>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   Other income (expense),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</si>
  <si>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</si>
  <si>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</si>
  <si>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</si>
  <si>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</si>
  <si>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</si>
  <si>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2QFY18</t>
  </si>
  <si>
    <t>Non-GAAP operating loss</t>
  </si>
  <si>
    <t>(1)  Calculation uses an estimated statutory tax rate on non-GAAP adjustments.</t>
  </si>
  <si>
    <t>3QFY18</t>
  </si>
  <si>
    <t>Quarter Ended September 28, 2018</t>
  </si>
  <si>
    <t>Net income attributable to Leidos common stockholders</t>
  </si>
  <si>
    <t>Diluted EPS attributable to Leidos common stockholders</t>
  </si>
  <si>
    <t>Diluted shares</t>
  </si>
  <si>
    <t>Quarter Ended June 29, 2018</t>
  </si>
  <si>
    <t xml:space="preserve">(1)  Calculation uses an estimated statutory tax rate on non-GAAP adjustments. </t>
  </si>
  <si>
    <t>Other tax adjustments</t>
  </si>
  <si>
    <t>4QFY18</t>
  </si>
  <si>
    <t>FY18</t>
  </si>
  <si>
    <t>Quarter Ended December 28, 2018</t>
  </si>
  <si>
    <t>Twelve Months Ended December 28, 2018</t>
  </si>
  <si>
    <t xml:space="preserve">Diluted EPS attributable to Leidos Holdings, Inc. 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</si>
  <si>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</si>
  <si>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>Other income (expense), net</t>
  </si>
  <si>
    <t>EBITDA margin</t>
  </si>
  <si>
    <t>1QFY19</t>
  </si>
  <si>
    <t>Quarter Ended March 29, 2019</t>
  </si>
  <si>
    <r>
      <t>Income tax expense</t>
    </r>
    <r>
      <rPr>
        <vertAlign val="superscript"/>
        <sz val="9"/>
        <color rgb="FF201747"/>
        <rFont val="Arial"/>
        <family val="2"/>
      </rPr>
      <t>1</t>
    </r>
  </si>
  <si>
    <t>(2)  Earnings per share are computed independently for each of the quarters presented and therefore may not sum to the total for the fiscal year.</t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</si>
  <si>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2</t>
    </r>
  </si>
  <si>
    <t>Gain on sale of business</t>
  </si>
  <si>
    <t>Integration and restructuring costs</t>
  </si>
  <si>
    <t>(1) Earnings per share are computed independently for each of the quarters presented and therefore may not sum to the total for the fiscal year.</t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</si>
  <si>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1</t>
    </r>
  </si>
  <si>
    <t>Non-operating income (expense), net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</si>
  <si>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</si>
  <si>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Amortization of acquired intangibles</t>
  </si>
  <si>
    <t>Amortization of internally developed intangible assets</t>
  </si>
  <si>
    <t>Amortization of intangibles</t>
  </si>
  <si>
    <r>
      <t>Defense Solutions</t>
    </r>
    <r>
      <rPr>
        <vertAlign val="superscript"/>
        <sz val="10"/>
        <color rgb="FF201747"/>
        <rFont val="Arial"/>
        <family val="2"/>
      </rPr>
      <t>1</t>
    </r>
  </si>
  <si>
    <r>
      <t>Civil</t>
    </r>
    <r>
      <rPr>
        <vertAlign val="superscript"/>
        <sz val="10"/>
        <color rgb="FF201747"/>
        <rFont val="Arial"/>
        <family val="2"/>
      </rPr>
      <t>1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</si>
  <si>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1</t>
    </r>
  </si>
  <si>
    <r>
      <t>Civil</t>
    </r>
    <r>
      <rPr>
        <b/>
        <vertAlign val="superscript"/>
        <sz val="12"/>
        <color rgb="FF201747"/>
        <rFont val="Arial"/>
        <family val="2"/>
      </rPr>
      <t>1</t>
    </r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</si>
  <si>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</si>
  <si>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</si>
  <si>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 FY 19</t>
  </si>
  <si>
    <t>Provided: July 30, 2019</t>
  </si>
  <si>
    <t>2QFY19</t>
  </si>
  <si>
    <t>Six Months Ended June 29, 2018</t>
  </si>
  <si>
    <t>Six Months Ended June 28, 2019</t>
  </si>
  <si>
    <t>Quarter Ended June 28, 2019</t>
  </si>
  <si>
    <t>Held for sale tax adjustment</t>
  </si>
  <si>
    <t>Amortization expense</t>
  </si>
  <si>
    <t xml:space="preserve">(in millions, except for per share amounts) </t>
  </si>
  <si>
    <t>Gain (loss) on sale of business</t>
  </si>
  <si>
    <t>Loss on sale of business</t>
  </si>
  <si>
    <t>Note:  See definition of non-GAAP operating income on slide 12 in the Investor Presentation.</t>
  </si>
  <si>
    <t>(1)  Income tax expense is adjusted to reflect the non-GAAP adjustments . See definition of non-GAAP adjustments on slide 12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</si>
</sst>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0" fillId="5" borderId="0" xfId="0" applyFill="1" applyBorder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4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5" borderId="0" xfId="0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/>
    <xf numFmtId="0" fontId="40" fillId="0" borderId="0" xfId="0" applyFont="1" applyFill="1" applyAlignment="1"/>
    <xf numFmtId="0" fontId="10" fillId="0" borderId="0" xfId="0" applyFont="1" applyFill="1" applyAlignment="1">
      <alignment wrapText="1" readingOrder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165" fontId="7" fillId="0" borderId="7" xfId="1" applyNumberFormat="1" applyFont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10" fillId="0" borderId="0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164" fontId="7" fillId="0" borderId="6" xfId="2" applyNumberFormat="1" applyFont="1" applyBorder="1"/>
    <xf numFmtId="44" fontId="10" fillId="0" borderId="0" xfId="2" applyFont="1"/>
    <xf numFmtId="44" fontId="7" fillId="0" borderId="0" xfId="2" applyFont="1"/>
    <xf numFmtId="0" fontId="10" fillId="0" borderId="0" xfId="0" applyFont="1"/>
    <xf numFmtId="164" fontId="10" fillId="0" borderId="0" xfId="1" applyNumberFormat="1" applyFont="1"/>
    <xf numFmtId="164" fontId="7" fillId="0" borderId="0" xfId="1" applyNumberFormat="1" applyFont="1"/>
    <xf numFmtId="0" fontId="38" fillId="0" borderId="0" xfId="0" applyFont="1" applyFill="1"/>
    <xf numFmtId="0" fontId="35" fillId="6" borderId="4" xfId="0" applyFont="1" applyFill="1" applyBorder="1" applyAlignment="1">
      <alignment horizontal="center" vertical="center" wrapText="1" readingOrder="1"/>
    </xf>
    <xf numFmtId="0" fontId="39" fillId="6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/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9" t="s">
        <v>28</v>
      </c>
      <c r="F7" s="88"/>
      <c r="G7" s="88"/>
      <c r="H7" s="88"/>
      <c r="I7" s="88"/>
      <c r="J7" s="88"/>
      <c r="K7" s="88"/>
    </row>
    <row r="8" spans="5:11" ht="33.75" x14ac:dyDescent="0.5">
      <c r="E8" s="89" t="s">
        <v>96</v>
      </c>
      <c r="F8" s="88"/>
      <c r="G8" s="88"/>
      <c r="H8" s="88"/>
      <c r="I8" s="88"/>
      <c r="J8" s="88"/>
      <c r="K8" s="88"/>
    </row>
    <row r="9" spans="5:11" ht="33.75" x14ac:dyDescent="0.5">
      <c r="E9" s="89" t="s">
        <v>29</v>
      </c>
      <c r="F9" s="88"/>
      <c r="G9" s="88"/>
      <c r="H9" s="88"/>
      <c r="I9" s="88"/>
      <c r="J9" s="88"/>
      <c r="K9" s="88"/>
    </row>
    <row r="10" spans="5:11" ht="28.5" x14ac:dyDescent="0.45">
      <c r="E10" s="147" t="s">
        <v>97</v>
      </c>
      <c r="G10" s="64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2"/>
  <sheetViews>
    <sheetView showGridLines="0" zoomScale="70" zoomScaleNormal="70" workbookViewId="0">
      <selection activeCell="B18" sqref="B18"/>
    </sheetView>
  </sheetViews>
  <sheetFormatPr defaultRowHeight="15" x14ac:dyDescent="0.25"/>
  <cols>
    <col min="1" max="1" width="2.42578125" customWidth="1"/>
    <col min="2" max="2" width="80.7109375" customWidth="1"/>
    <col min="3" max="8" width="17.28515625" customWidth="1"/>
    <col min="9" max="9" width="17.28515625" style="66" customWidth="1"/>
  </cols>
  <sheetData>
    <row r="2" spans="1:9" ht="31.5" x14ac:dyDescent="0.5">
      <c r="A2" s="6"/>
      <c r="B2" s="149" t="s">
        <v>22</v>
      </c>
    </row>
    <row r="3" spans="1:9" s="66" customFormat="1" ht="15.75" customHeight="1" x14ac:dyDescent="0.4">
      <c r="A3" s="6"/>
      <c r="B3" s="92"/>
    </row>
    <row r="4" spans="1:9" s="66" customFormat="1" ht="15.75" customHeight="1" x14ac:dyDescent="0.4">
      <c r="A4" s="6"/>
      <c r="B4" s="92"/>
    </row>
    <row r="5" spans="1:9" s="66" customFormat="1" ht="15.75" customHeight="1" x14ac:dyDescent="0.4">
      <c r="A5" s="6"/>
      <c r="B5" s="92"/>
    </row>
    <row r="6" spans="1:9" ht="15.75" customHeight="1" x14ac:dyDescent="0.4">
      <c r="A6" s="6"/>
      <c r="B6" s="52"/>
    </row>
    <row r="7" spans="1:9" ht="27" customHeight="1" thickBot="1" x14ac:dyDescent="0.35">
      <c r="A7" s="6"/>
      <c r="B7" s="4"/>
      <c r="C7" s="7" t="s">
        <v>48</v>
      </c>
      <c r="D7" s="7" t="s">
        <v>57</v>
      </c>
      <c r="E7" s="7" t="s">
        <v>60</v>
      </c>
      <c r="F7" s="7" t="s">
        <v>68</v>
      </c>
      <c r="G7" s="7" t="s">
        <v>69</v>
      </c>
      <c r="H7" s="7" t="s">
        <v>76</v>
      </c>
      <c r="I7" s="7" t="s">
        <v>98</v>
      </c>
    </row>
    <row r="8" spans="1:9" ht="18" customHeight="1" x14ac:dyDescent="0.25">
      <c r="A8" s="6"/>
      <c r="B8" s="5"/>
      <c r="C8" s="193" t="s">
        <v>3</v>
      </c>
      <c r="D8" s="193"/>
      <c r="E8" s="193"/>
      <c r="F8" s="193"/>
      <c r="G8" s="193"/>
      <c r="H8" s="193"/>
      <c r="I8" s="193"/>
    </row>
    <row r="9" spans="1:9" ht="18" x14ac:dyDescent="0.25">
      <c r="A9" s="6"/>
      <c r="B9" s="4" t="s">
        <v>8</v>
      </c>
      <c r="C9" s="81">
        <v>159</v>
      </c>
      <c r="D9" s="81">
        <v>199</v>
      </c>
      <c r="E9" s="81">
        <v>203</v>
      </c>
      <c r="F9" s="81">
        <v>188</v>
      </c>
      <c r="G9" s="81">
        <v>749</v>
      </c>
      <c r="H9" s="81">
        <v>192</v>
      </c>
      <c r="I9" s="81">
        <v>210</v>
      </c>
    </row>
    <row r="10" spans="1:9" ht="17.25" customHeight="1" x14ac:dyDescent="0.25">
      <c r="A10" s="6"/>
      <c r="B10" s="82" t="s">
        <v>82</v>
      </c>
      <c r="C10" s="83">
        <v>17</v>
      </c>
      <c r="D10" s="83">
        <v>8</v>
      </c>
      <c r="E10" s="83">
        <v>7</v>
      </c>
      <c r="F10" s="83">
        <v>5</v>
      </c>
      <c r="G10" s="83">
        <v>37</v>
      </c>
      <c r="H10" s="83">
        <v>2</v>
      </c>
      <c r="I10" s="83">
        <v>1</v>
      </c>
    </row>
    <row r="11" spans="1:9" ht="17.25" customHeight="1" x14ac:dyDescent="0.25">
      <c r="A11" s="6"/>
      <c r="B11" s="84" t="s">
        <v>87</v>
      </c>
      <c r="C11" s="85">
        <v>50</v>
      </c>
      <c r="D11" s="85">
        <v>51</v>
      </c>
      <c r="E11" s="85">
        <v>50</v>
      </c>
      <c r="F11" s="85">
        <v>50</v>
      </c>
      <c r="G11" s="85">
        <v>201</v>
      </c>
      <c r="H11" s="85">
        <v>42</v>
      </c>
      <c r="I11" s="85">
        <v>43</v>
      </c>
    </row>
    <row r="12" spans="1:9" s="1" customFormat="1" ht="17.25" customHeight="1" x14ac:dyDescent="0.25">
      <c r="A12" s="18"/>
      <c r="B12" s="86" t="s">
        <v>56</v>
      </c>
      <c r="C12" s="87">
        <v>3</v>
      </c>
      <c r="D12" s="87">
        <v>2</v>
      </c>
      <c r="E12" s="87">
        <v>2</v>
      </c>
      <c r="F12" s="87">
        <v>3</v>
      </c>
      <c r="G12" s="87">
        <v>10</v>
      </c>
      <c r="H12" s="87">
        <v>3</v>
      </c>
      <c r="I12" s="87">
        <v>2</v>
      </c>
    </row>
    <row r="13" spans="1:9" s="1" customFormat="1" ht="17.25" customHeight="1" x14ac:dyDescent="0.25">
      <c r="A13" s="18"/>
      <c r="B13" s="84" t="s">
        <v>54</v>
      </c>
      <c r="C13" s="85">
        <v>7</v>
      </c>
      <c r="D13" s="85">
        <v>0</v>
      </c>
      <c r="E13" s="85">
        <v>0</v>
      </c>
      <c r="F13" s="85">
        <v>0</v>
      </c>
      <c r="G13" s="85">
        <v>7</v>
      </c>
      <c r="H13" s="85">
        <v>0</v>
      </c>
      <c r="I13" s="85">
        <v>0</v>
      </c>
    </row>
    <row r="14" spans="1:9" s="1" customFormat="1" ht="18" x14ac:dyDescent="0.25">
      <c r="A14" s="18"/>
      <c r="B14" s="138" t="s">
        <v>35</v>
      </c>
      <c r="C14" s="139">
        <v>236</v>
      </c>
      <c r="D14" s="139">
        <f>SUM(D9:D13)</f>
        <v>260</v>
      </c>
      <c r="E14" s="139">
        <v>262</v>
      </c>
      <c r="F14" s="139">
        <v>246</v>
      </c>
      <c r="G14" s="139">
        <v>1004</v>
      </c>
      <c r="H14" s="139">
        <v>239</v>
      </c>
      <c r="I14" s="139">
        <f>SUM(I9:I13)</f>
        <v>256</v>
      </c>
    </row>
    <row r="15" spans="1:9" s="1" customFormat="1" ht="19.5" customHeight="1" x14ac:dyDescent="0.3">
      <c r="A15" s="18"/>
      <c r="B15" s="140" t="s">
        <v>2</v>
      </c>
      <c r="C15" s="141">
        <v>9.7000000000000003E-2</v>
      </c>
      <c r="D15" s="141">
        <v>0.10280743376828787</v>
      </c>
      <c r="E15" s="141">
        <v>0.10199999999999999</v>
      </c>
      <c r="F15" s="141">
        <v>9.2999999999999999E-2</v>
      </c>
      <c r="G15" s="141">
        <v>9.8000000000000004E-2</v>
      </c>
      <c r="H15" s="141">
        <v>9.2999999999999999E-2</v>
      </c>
      <c r="I15" s="141">
        <f>I14/2728</f>
        <v>9.3841642228739003E-2</v>
      </c>
    </row>
    <row r="16" spans="1:9" x14ac:dyDescent="0.25">
      <c r="A16" s="6"/>
      <c r="B16" s="88"/>
    </row>
    <row r="17" spans="1:2" s="1" customFormat="1" x14ac:dyDescent="0.25">
      <c r="A17" s="18"/>
      <c r="B17" s="192" t="s">
        <v>107</v>
      </c>
    </row>
    <row r="18" spans="1:2" x14ac:dyDescent="0.25">
      <c r="A18" s="6"/>
      <c r="B18" s="88"/>
    </row>
    <row r="19" spans="1:2" x14ac:dyDescent="0.25">
      <c r="A19" s="6"/>
      <c r="B19" s="88"/>
    </row>
    <row r="20" spans="1:2" x14ac:dyDescent="0.25">
      <c r="A20" s="6"/>
      <c r="B20" s="88"/>
    </row>
    <row r="21" spans="1:2" x14ac:dyDescent="0.25">
      <c r="B21" s="88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I8"/>
  </mergeCells>
  <pageMargins left="0.7" right="0.7" top="0.75" bottom="0.75" header="0.3" footer="0.3"/>
  <pageSetup scale="6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5"/>
  <sheetViews>
    <sheetView showGridLines="0" zoomScaleNormal="100" workbookViewId="0">
      <selection activeCell="H2" sqref="H2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9" width="15.5703125" style="9" customWidth="1"/>
    <col min="10" max="16384" width="9.140625" style="9"/>
  </cols>
  <sheetData>
    <row r="2" spans="2:9" ht="31.5" x14ac:dyDescent="0.5">
      <c r="B2" s="126" t="s">
        <v>23</v>
      </c>
    </row>
    <row r="3" spans="2:9" ht="11.25" customHeight="1" x14ac:dyDescent="0.25"/>
    <row r="4" spans="2:9" ht="24" thickBot="1" x14ac:dyDescent="0.4">
      <c r="B4" s="8"/>
      <c r="C4" s="23" t="s">
        <v>48</v>
      </c>
      <c r="D4" s="23" t="s">
        <v>57</v>
      </c>
      <c r="E4" s="23" t="s">
        <v>60</v>
      </c>
      <c r="F4" s="23" t="s">
        <v>68</v>
      </c>
      <c r="G4" s="122" t="s">
        <v>69</v>
      </c>
      <c r="H4" s="23" t="s">
        <v>76</v>
      </c>
      <c r="I4" s="23" t="s">
        <v>98</v>
      </c>
    </row>
    <row r="5" spans="2:9" ht="18" customHeight="1" x14ac:dyDescent="0.25">
      <c r="B5" s="2"/>
      <c r="C5" s="194" t="s">
        <v>36</v>
      </c>
      <c r="D5" s="194"/>
      <c r="E5" s="194"/>
      <c r="F5" s="194"/>
      <c r="G5" s="194"/>
      <c r="H5" s="194"/>
      <c r="I5" s="194"/>
    </row>
    <row r="6" spans="2:9" x14ac:dyDescent="0.25">
      <c r="B6" s="22" t="s">
        <v>35</v>
      </c>
      <c r="C6" s="27">
        <v>236</v>
      </c>
      <c r="D6" s="27">
        <v>260</v>
      </c>
      <c r="E6" s="27">
        <v>262</v>
      </c>
      <c r="F6" s="27">
        <v>246</v>
      </c>
      <c r="G6" s="27">
        <v>1004</v>
      </c>
      <c r="H6" s="27">
        <v>239</v>
      </c>
      <c r="I6" s="27">
        <f>'(1) Non-GAAP OI Rec'!I14</f>
        <v>256</v>
      </c>
    </row>
    <row r="7" spans="2:9" ht="15" customHeight="1" x14ac:dyDescent="0.25">
      <c r="B7" s="25" t="s">
        <v>6</v>
      </c>
      <c r="C7" s="19">
        <v>13</v>
      </c>
      <c r="D7" s="19">
        <v>15</v>
      </c>
      <c r="E7" s="19">
        <v>14</v>
      </c>
      <c r="F7" s="19">
        <v>14</v>
      </c>
      <c r="G7" s="19">
        <v>56</v>
      </c>
      <c r="H7" s="19">
        <v>15</v>
      </c>
      <c r="I7" s="19">
        <v>14</v>
      </c>
    </row>
    <row r="8" spans="2:9" ht="15" customHeight="1" x14ac:dyDescent="0.25">
      <c r="B8" s="26" t="s">
        <v>74</v>
      </c>
      <c r="C8" s="21">
        <v>0</v>
      </c>
      <c r="D8" s="21">
        <v>1</v>
      </c>
      <c r="E8" s="21">
        <v>2</v>
      </c>
      <c r="F8" s="21">
        <v>-4</v>
      </c>
      <c r="G8" s="21">
        <v>-1</v>
      </c>
      <c r="H8" s="21">
        <v>4</v>
      </c>
      <c r="I8" s="21">
        <v>3</v>
      </c>
    </row>
    <row r="9" spans="2:9" ht="15" customHeight="1" x14ac:dyDescent="0.25">
      <c r="B9" s="25" t="s">
        <v>88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</row>
    <row r="10" spans="2:9" ht="15" customHeight="1" x14ac:dyDescent="0.25">
      <c r="B10" s="22" t="s">
        <v>4</v>
      </c>
      <c r="C10" s="162">
        <v>249</v>
      </c>
      <c r="D10" s="162">
        <v>276</v>
      </c>
      <c r="E10" s="162">
        <v>278</v>
      </c>
      <c r="F10" s="162">
        <v>256</v>
      </c>
      <c r="G10" s="162">
        <v>1059</v>
      </c>
      <c r="H10" s="162">
        <v>259</v>
      </c>
      <c r="I10" s="162">
        <f>SUM(I6:I9)</f>
        <v>273</v>
      </c>
    </row>
    <row r="11" spans="2:9" x14ac:dyDescent="0.25">
      <c r="B11" s="25" t="s">
        <v>6</v>
      </c>
      <c r="C11" s="98">
        <v>-13</v>
      </c>
      <c r="D11" s="98">
        <f>-D7</f>
        <v>-15</v>
      </c>
      <c r="E11" s="98">
        <v>-14</v>
      </c>
      <c r="F11" s="98">
        <v>-14</v>
      </c>
      <c r="G11" s="98">
        <v>-56</v>
      </c>
      <c r="H11" s="98">
        <v>-15</v>
      </c>
      <c r="I11" s="98">
        <f>-I7</f>
        <v>-14</v>
      </c>
    </row>
    <row r="12" spans="2:9" ht="15" customHeight="1" x14ac:dyDescent="0.25">
      <c r="B12" s="26" t="s">
        <v>1</v>
      </c>
      <c r="C12" s="24">
        <v>-34</v>
      </c>
      <c r="D12" s="24">
        <v>-35</v>
      </c>
      <c r="E12" s="24">
        <v>-35</v>
      </c>
      <c r="F12" s="24">
        <v>-34</v>
      </c>
      <c r="G12" s="24">
        <v>-138</v>
      </c>
      <c r="H12" s="24">
        <v>-38</v>
      </c>
      <c r="I12" s="24">
        <v>-33</v>
      </c>
    </row>
    <row r="13" spans="2:9" ht="15" customHeight="1" x14ac:dyDescent="0.25">
      <c r="B13" s="25" t="s">
        <v>55</v>
      </c>
      <c r="C13" s="98">
        <v>-43</v>
      </c>
      <c r="D13" s="98">
        <v>-53</v>
      </c>
      <c r="E13" s="98">
        <v>-55</v>
      </c>
      <c r="F13" s="98">
        <v>-43</v>
      </c>
      <c r="G13" s="98">
        <v>-194</v>
      </c>
      <c r="H13" s="98">
        <v>-39</v>
      </c>
      <c r="I13" s="98">
        <v>-54</v>
      </c>
    </row>
    <row r="14" spans="2:9" ht="15" customHeight="1" x14ac:dyDescent="0.25">
      <c r="B14" s="26" t="s">
        <v>88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-1</v>
      </c>
      <c r="I14" s="24">
        <v>0</v>
      </c>
    </row>
    <row r="15" spans="2:9" x14ac:dyDescent="0.25">
      <c r="B15" s="93" t="s">
        <v>40</v>
      </c>
      <c r="C15" s="94">
        <v>159</v>
      </c>
      <c r="D15" s="94">
        <f>SUM(D10:D13)</f>
        <v>173</v>
      </c>
      <c r="E15" s="94">
        <v>174</v>
      </c>
      <c r="F15" s="94">
        <v>165</v>
      </c>
      <c r="G15" s="94">
        <v>671</v>
      </c>
      <c r="H15" s="94">
        <v>166</v>
      </c>
      <c r="I15" s="94">
        <f>SUM(I10:I14)</f>
        <v>172</v>
      </c>
    </row>
    <row r="16" spans="2:9" x14ac:dyDescent="0.25">
      <c r="B16" s="95" t="s">
        <v>53</v>
      </c>
      <c r="C16" s="24">
        <v>0</v>
      </c>
      <c r="D16" s="24">
        <v>1</v>
      </c>
      <c r="E16" s="24">
        <v>0</v>
      </c>
      <c r="F16" s="24">
        <v>0</v>
      </c>
      <c r="G16" s="24">
        <v>1</v>
      </c>
      <c r="H16" s="24">
        <v>0</v>
      </c>
      <c r="I16" s="24">
        <v>2</v>
      </c>
    </row>
    <row r="17" spans="2:9" x14ac:dyDescent="0.25">
      <c r="B17" s="93" t="s">
        <v>41</v>
      </c>
      <c r="C17" s="94">
        <v>159</v>
      </c>
      <c r="D17" s="94">
        <f>D15-D16</f>
        <v>172</v>
      </c>
      <c r="E17" s="94">
        <v>174</v>
      </c>
      <c r="F17" s="94">
        <v>165</v>
      </c>
      <c r="G17" s="94">
        <v>670</v>
      </c>
      <c r="H17" s="94">
        <v>166</v>
      </c>
      <c r="I17" s="94">
        <f>I15-I16</f>
        <v>170</v>
      </c>
    </row>
    <row r="18" spans="2:9" ht="15" customHeight="1" x14ac:dyDescent="0.25">
      <c r="B18" s="26" t="s">
        <v>82</v>
      </c>
      <c r="C18" s="24">
        <v>-17</v>
      </c>
      <c r="D18" s="24">
        <v>-8</v>
      </c>
      <c r="E18" s="24">
        <v>-7</v>
      </c>
      <c r="F18" s="24">
        <v>-5</v>
      </c>
      <c r="G18" s="24">
        <v>-37</v>
      </c>
      <c r="H18" s="24">
        <v>-2</v>
      </c>
      <c r="I18" s="24">
        <v>-1</v>
      </c>
    </row>
    <row r="19" spans="2:9" ht="15" customHeight="1" x14ac:dyDescent="0.25">
      <c r="B19" s="25" t="s">
        <v>87</v>
      </c>
      <c r="C19" s="98">
        <v>-50</v>
      </c>
      <c r="D19" s="98">
        <v>-51</v>
      </c>
      <c r="E19" s="98">
        <v>-50</v>
      </c>
      <c r="F19" s="98">
        <v>-50</v>
      </c>
      <c r="G19" s="98">
        <v>-201</v>
      </c>
      <c r="H19" s="98">
        <v>-42</v>
      </c>
      <c r="I19" s="98">
        <v>-43</v>
      </c>
    </row>
    <row r="20" spans="2:9" ht="15" customHeight="1" x14ac:dyDescent="0.25">
      <c r="B20" s="26" t="s">
        <v>105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88</v>
      </c>
      <c r="I20" s="24">
        <v>-1</v>
      </c>
    </row>
    <row r="21" spans="2:9" s="1" customFormat="1" ht="15" customHeight="1" x14ac:dyDescent="0.25">
      <c r="B21" s="25" t="s">
        <v>56</v>
      </c>
      <c r="C21" s="98">
        <v>-3</v>
      </c>
      <c r="D21" s="98">
        <v>-2</v>
      </c>
      <c r="E21" s="98">
        <v>-2</v>
      </c>
      <c r="F21" s="98">
        <v>-3</v>
      </c>
      <c r="G21" s="98">
        <v>-10</v>
      </c>
      <c r="H21" s="98">
        <v>-3</v>
      </c>
      <c r="I21" s="98">
        <v>-2</v>
      </c>
    </row>
    <row r="22" spans="2:9" s="1" customFormat="1" ht="15" customHeight="1" x14ac:dyDescent="0.25">
      <c r="B22" s="26" t="s">
        <v>54</v>
      </c>
      <c r="C22" s="24">
        <v>-7</v>
      </c>
      <c r="D22" s="24">
        <v>0</v>
      </c>
      <c r="E22" s="24">
        <v>0</v>
      </c>
      <c r="F22" s="24">
        <v>0</v>
      </c>
      <c r="G22" s="24">
        <v>-7</v>
      </c>
      <c r="H22" s="24">
        <v>0</v>
      </c>
      <c r="I22" s="24">
        <v>0</v>
      </c>
    </row>
    <row r="23" spans="2:9" x14ac:dyDescent="0.25">
      <c r="B23" s="25" t="s">
        <v>49</v>
      </c>
      <c r="C23" s="98">
        <v>20</v>
      </c>
      <c r="D23" s="98">
        <v>33</v>
      </c>
      <c r="E23" s="98">
        <v>32</v>
      </c>
      <c r="F23" s="98">
        <v>81</v>
      </c>
      <c r="G23" s="98">
        <v>166</v>
      </c>
      <c r="H23" s="98">
        <v>-18</v>
      </c>
      <c r="I23" s="98">
        <v>13</v>
      </c>
    </row>
    <row r="24" spans="2:9" s="1" customFormat="1" x14ac:dyDescent="0.25">
      <c r="B24" s="161" t="s">
        <v>24</v>
      </c>
      <c r="C24" s="162">
        <v>102</v>
      </c>
      <c r="D24" s="162">
        <f>SUM(D17:D22)+D23</f>
        <v>144</v>
      </c>
      <c r="E24" s="162">
        <v>147</v>
      </c>
      <c r="F24" s="162">
        <v>188</v>
      </c>
      <c r="G24" s="162">
        <v>581</v>
      </c>
      <c r="H24" s="162">
        <v>189</v>
      </c>
      <c r="I24" s="162">
        <f>SUM(I17:I23)</f>
        <v>136</v>
      </c>
    </row>
    <row r="25" spans="2:9" x14ac:dyDescent="0.25">
      <c r="B25" s="95"/>
      <c r="C25" s="96"/>
      <c r="D25" s="96"/>
      <c r="E25" s="96"/>
      <c r="F25" s="96"/>
      <c r="G25" s="96"/>
      <c r="H25" s="96"/>
      <c r="I25" s="96"/>
    </row>
    <row r="26" spans="2:9" s="1" customFormat="1" x14ac:dyDescent="0.25">
      <c r="B26" s="93" t="s">
        <v>42</v>
      </c>
      <c r="C26" s="99">
        <v>1.03</v>
      </c>
      <c r="D26" s="99">
        <f>D17/D29</f>
        <v>1.1168831168831168</v>
      </c>
      <c r="E26" s="99">
        <v>1.1399999999999999</v>
      </c>
      <c r="F26" s="99">
        <v>1.1000000000000001</v>
      </c>
      <c r="G26" s="99">
        <v>4.38</v>
      </c>
      <c r="H26" s="99">
        <v>1.1299999999999999</v>
      </c>
      <c r="I26" s="99">
        <f>I17/I29</f>
        <v>1.1643835616438356</v>
      </c>
    </row>
    <row r="27" spans="2:9" ht="15" customHeight="1" x14ac:dyDescent="0.25">
      <c r="B27" s="26" t="s">
        <v>43</v>
      </c>
      <c r="C27" s="97">
        <v>-0.37</v>
      </c>
      <c r="D27" s="97">
        <v>-0.18</v>
      </c>
      <c r="E27" s="97">
        <v>-0.18</v>
      </c>
      <c r="F27" s="97">
        <v>0.15</v>
      </c>
      <c r="G27" s="97">
        <v>-0.57999999999999996</v>
      </c>
      <c r="H27" s="97">
        <v>0.16</v>
      </c>
      <c r="I27" s="97">
        <f>I28-I26</f>
        <v>-0.23287671232876717</v>
      </c>
    </row>
    <row r="28" spans="2:9" s="1" customFormat="1" x14ac:dyDescent="0.25">
      <c r="B28" s="93" t="s">
        <v>44</v>
      </c>
      <c r="C28" s="99">
        <v>0.66</v>
      </c>
      <c r="D28" s="99">
        <f>SUM(D26:D27)</f>
        <v>0.93688311688311687</v>
      </c>
      <c r="E28" s="99">
        <v>0.96</v>
      </c>
      <c r="F28" s="99">
        <v>1.25</v>
      </c>
      <c r="G28" s="99">
        <v>3.8</v>
      </c>
      <c r="H28" s="99">
        <v>1.29</v>
      </c>
      <c r="I28" s="99">
        <f>I24/I29</f>
        <v>0.93150684931506844</v>
      </c>
    </row>
    <row r="29" spans="2:9" x14ac:dyDescent="0.25">
      <c r="B29" s="20" t="s">
        <v>5</v>
      </c>
      <c r="C29" s="24">
        <v>154</v>
      </c>
      <c r="D29" s="24">
        <v>154</v>
      </c>
      <c r="E29" s="24">
        <v>153</v>
      </c>
      <c r="F29" s="24">
        <v>150</v>
      </c>
      <c r="G29" s="24">
        <v>153</v>
      </c>
      <c r="H29" s="24">
        <v>147</v>
      </c>
      <c r="I29" s="24">
        <v>146</v>
      </c>
    </row>
    <row r="31" spans="2:9" ht="15" customHeight="1" x14ac:dyDescent="0.25">
      <c r="B31" s="143" t="s">
        <v>66</v>
      </c>
      <c r="C31" s="143"/>
      <c r="D31" s="143"/>
      <c r="E31" s="143"/>
    </row>
    <row r="32" spans="2:9" x14ac:dyDescent="0.25">
      <c r="B32" s="77"/>
    </row>
    <row r="33" spans="2:5" x14ac:dyDescent="0.25">
      <c r="B33" s="144"/>
      <c r="C33" s="144"/>
      <c r="D33" s="144"/>
      <c r="E33" s="144"/>
    </row>
    <row r="34" spans="2:5" x14ac:dyDescent="0.25">
      <c r="B34" s="124"/>
    </row>
    <row r="35" spans="2:5" x14ac:dyDescent="0.25">
      <c r="B35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I5"/>
  </mergeCells>
  <pageMargins left="0.7" right="0.7" top="0.75" bottom="0.75" header="0.3" footer="0.3"/>
  <pageSetup scale="76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="80" zoomScaleNormal="80" zoomScaleSheetLayoutView="90" workbookViewId="0">
      <selection activeCell="I2" sqref="I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customWidth="1"/>
    <col min="8" max="8" width="20.5703125" style="66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63" t="s">
        <v>26</v>
      </c>
      <c r="C2" s="63"/>
      <c r="D2" s="63"/>
      <c r="E2" s="63"/>
      <c r="F2" s="63"/>
      <c r="G2" s="63"/>
      <c r="H2" s="129"/>
      <c r="I2" s="58"/>
      <c r="J2" s="58"/>
    </row>
    <row r="3" spans="1:10" s="9" customFormat="1" ht="31.5" x14ac:dyDescent="0.5">
      <c r="A3" s="3"/>
      <c r="B3" s="63"/>
      <c r="C3" s="60"/>
      <c r="D3" s="60"/>
      <c r="E3" s="60"/>
      <c r="F3" s="60"/>
      <c r="G3" s="60"/>
      <c r="H3" s="136"/>
      <c r="I3" s="58"/>
      <c r="J3" s="58"/>
    </row>
    <row r="4" spans="1:10" x14ac:dyDescent="0.25">
      <c r="B4" s="75"/>
      <c r="C4" s="75"/>
      <c r="D4" s="75"/>
      <c r="E4" s="75"/>
      <c r="F4" s="75"/>
      <c r="G4" s="75"/>
      <c r="H4" s="75"/>
    </row>
    <row r="5" spans="1:10" s="3" customFormat="1" x14ac:dyDescent="0.25">
      <c r="B5" s="78"/>
      <c r="C5" s="197" t="s">
        <v>101</v>
      </c>
      <c r="D5" s="197"/>
      <c r="E5" s="197"/>
      <c r="F5" s="197"/>
      <c r="G5" s="197"/>
      <c r="H5" s="197"/>
      <c r="I5" s="137"/>
      <c r="J5" s="61"/>
    </row>
    <row r="6" spans="1:10" s="3" customFormat="1" x14ac:dyDescent="0.25">
      <c r="B6" s="78"/>
      <c r="C6" s="196" t="s">
        <v>3</v>
      </c>
      <c r="D6" s="196"/>
      <c r="E6" s="196"/>
      <c r="F6" s="196"/>
      <c r="G6" s="196"/>
      <c r="H6" s="196"/>
      <c r="I6" s="130"/>
    </row>
    <row r="7" spans="1:10" s="3" customFormat="1" ht="30" customHeight="1" x14ac:dyDescent="0.25">
      <c r="B7" s="78"/>
      <c r="C7" s="79" t="s">
        <v>13</v>
      </c>
      <c r="D7" s="79" t="s">
        <v>82</v>
      </c>
      <c r="E7" s="79" t="s">
        <v>87</v>
      </c>
      <c r="F7" s="79" t="s">
        <v>56</v>
      </c>
      <c r="G7" s="156" t="s">
        <v>54</v>
      </c>
      <c r="H7" s="79" t="s">
        <v>34</v>
      </c>
    </row>
    <row r="8" spans="1:10" s="3" customFormat="1" x14ac:dyDescent="0.25">
      <c r="B8" s="78" t="s">
        <v>33</v>
      </c>
      <c r="C8" s="104">
        <v>101</v>
      </c>
      <c r="D8" s="104">
        <v>0</v>
      </c>
      <c r="E8" s="104">
        <v>15</v>
      </c>
      <c r="F8" s="104">
        <v>0</v>
      </c>
      <c r="G8" s="104">
        <v>0</v>
      </c>
      <c r="H8" s="104">
        <f>SUM(C8:G8)</f>
        <v>116</v>
      </c>
    </row>
    <row r="9" spans="1:10" s="3" customFormat="1" x14ac:dyDescent="0.25">
      <c r="B9" s="78" t="s">
        <v>31</v>
      </c>
      <c r="C9" s="121">
        <v>68</v>
      </c>
      <c r="D9" s="121">
        <v>0</v>
      </c>
      <c r="E9" s="121">
        <v>17</v>
      </c>
      <c r="F9" s="121">
        <v>2</v>
      </c>
      <c r="G9" s="121">
        <v>0</v>
      </c>
      <c r="H9" s="121">
        <f>SUM(C9:G9)</f>
        <v>87</v>
      </c>
    </row>
    <row r="10" spans="1:10" s="3" customFormat="1" x14ac:dyDescent="0.25">
      <c r="B10" s="78" t="s">
        <v>30</v>
      </c>
      <c r="C10" s="121">
        <v>61</v>
      </c>
      <c r="D10" s="121">
        <v>0</v>
      </c>
      <c r="E10" s="121">
        <v>11</v>
      </c>
      <c r="F10" s="121">
        <v>0</v>
      </c>
      <c r="G10" s="121">
        <v>0</v>
      </c>
      <c r="H10" s="121">
        <f>SUM(C10:G10)</f>
        <v>72</v>
      </c>
    </row>
    <row r="11" spans="1:10" s="3" customFormat="1" x14ac:dyDescent="0.25">
      <c r="B11" s="78" t="s">
        <v>38</v>
      </c>
      <c r="C11" s="121">
        <v>-20</v>
      </c>
      <c r="D11" s="121">
        <v>1</v>
      </c>
      <c r="E11" s="121">
        <v>0</v>
      </c>
      <c r="F11" s="121">
        <v>0</v>
      </c>
      <c r="G11" s="121">
        <v>0</v>
      </c>
      <c r="H11" s="121">
        <f>SUM(C11:G11)</f>
        <v>-19</v>
      </c>
    </row>
    <row r="12" spans="1:10" s="3" customFormat="1" ht="15.75" thickBot="1" x14ac:dyDescent="0.3">
      <c r="B12" s="78" t="s">
        <v>14</v>
      </c>
      <c r="C12" s="106">
        <f t="shared" ref="C12:H12" si="0">SUM(C8:C11)</f>
        <v>210</v>
      </c>
      <c r="D12" s="106">
        <f t="shared" si="0"/>
        <v>1</v>
      </c>
      <c r="E12" s="106">
        <f t="shared" si="0"/>
        <v>43</v>
      </c>
      <c r="F12" s="106">
        <f t="shared" si="0"/>
        <v>2</v>
      </c>
      <c r="G12" s="106">
        <f t="shared" si="0"/>
        <v>0</v>
      </c>
      <c r="H12" s="106">
        <f t="shared" si="0"/>
        <v>256</v>
      </c>
    </row>
    <row r="13" spans="1:10" s="3" customFormat="1" ht="15.75" thickTop="1" x14ac:dyDescent="0.25">
      <c r="B13" s="78"/>
      <c r="C13" s="78"/>
      <c r="D13" s="78"/>
      <c r="E13" s="78"/>
      <c r="F13" s="78"/>
      <c r="G13" s="78"/>
      <c r="H13" s="78"/>
    </row>
    <row r="14" spans="1:10" s="3" customFormat="1" x14ac:dyDescent="0.25">
      <c r="B14" s="78"/>
      <c r="C14" s="78"/>
      <c r="D14" s="78"/>
      <c r="E14" s="78"/>
      <c r="F14" s="78"/>
      <c r="G14" s="78"/>
      <c r="H14" s="78"/>
      <c r="I14" s="18"/>
    </row>
    <row r="15" spans="1:10" x14ac:dyDescent="0.25">
      <c r="B15" s="114"/>
      <c r="C15" s="195" t="s">
        <v>65</v>
      </c>
      <c r="D15" s="195"/>
      <c r="E15" s="195"/>
      <c r="F15" s="195"/>
      <c r="G15" s="195"/>
      <c r="H15" s="195"/>
      <c r="I15" s="155"/>
    </row>
    <row r="16" spans="1:10" x14ac:dyDescent="0.25">
      <c r="B16" s="114"/>
      <c r="C16" s="199" t="s">
        <v>3</v>
      </c>
      <c r="D16" s="199"/>
      <c r="E16" s="199"/>
      <c r="F16" s="199"/>
      <c r="G16" s="199"/>
      <c r="H16" s="199"/>
      <c r="I16" s="155"/>
    </row>
    <row r="17" spans="2:9" ht="30" customHeight="1" x14ac:dyDescent="0.25">
      <c r="B17" s="114"/>
      <c r="C17" s="156" t="s">
        <v>13</v>
      </c>
      <c r="D17" s="79" t="s">
        <v>82</v>
      </c>
      <c r="E17" s="79" t="s">
        <v>87</v>
      </c>
      <c r="F17" s="156" t="s">
        <v>56</v>
      </c>
      <c r="G17" s="156" t="s">
        <v>54</v>
      </c>
      <c r="H17" s="156" t="s">
        <v>34</v>
      </c>
      <c r="I17" s="18"/>
    </row>
    <row r="18" spans="2:9" x14ac:dyDescent="0.25">
      <c r="B18" s="114" t="s">
        <v>90</v>
      </c>
      <c r="C18" s="104">
        <v>94</v>
      </c>
      <c r="D18" s="104">
        <v>0</v>
      </c>
      <c r="E18" s="104">
        <v>17</v>
      </c>
      <c r="F18" s="104">
        <v>0</v>
      </c>
      <c r="G18" s="104">
        <v>0</v>
      </c>
      <c r="H18" s="104">
        <f>SUM(C18:G18)</f>
        <v>111</v>
      </c>
    </row>
    <row r="19" spans="2:9" x14ac:dyDescent="0.25">
      <c r="B19" s="114" t="s">
        <v>91</v>
      </c>
      <c r="C19" s="121">
        <v>60</v>
      </c>
      <c r="D19" s="121">
        <v>0</v>
      </c>
      <c r="E19" s="121">
        <v>22</v>
      </c>
      <c r="F19" s="121">
        <v>2</v>
      </c>
      <c r="G19" s="121">
        <v>0</v>
      </c>
      <c r="H19" s="121">
        <f>SUM(C19:G19)</f>
        <v>84</v>
      </c>
    </row>
    <row r="20" spans="2:9" x14ac:dyDescent="0.25">
      <c r="B20" s="114" t="s">
        <v>30</v>
      </c>
      <c r="C20" s="121">
        <v>68</v>
      </c>
      <c r="D20" s="121">
        <v>0</v>
      </c>
      <c r="E20" s="121">
        <v>12</v>
      </c>
      <c r="F20" s="121">
        <v>0</v>
      </c>
      <c r="G20" s="121">
        <v>0</v>
      </c>
      <c r="H20" s="121">
        <f>SUM(C20:G20)</f>
        <v>80</v>
      </c>
    </row>
    <row r="21" spans="2:9" x14ac:dyDescent="0.25">
      <c r="B21" s="114" t="s">
        <v>38</v>
      </c>
      <c r="C21" s="121">
        <v>-23</v>
      </c>
      <c r="D21" s="121">
        <v>8</v>
      </c>
      <c r="E21" s="121">
        <v>0</v>
      </c>
      <c r="F21" s="121">
        <v>0</v>
      </c>
      <c r="G21" s="121">
        <v>0</v>
      </c>
      <c r="H21" s="121">
        <f>SUM(C21:G21)</f>
        <v>-15</v>
      </c>
    </row>
    <row r="22" spans="2:9" ht="15.75" thickBot="1" x14ac:dyDescent="0.3">
      <c r="B22" s="114" t="s">
        <v>14</v>
      </c>
      <c r="C22" s="106">
        <f t="shared" ref="C22:H22" si="1">SUM(C18:C21)</f>
        <v>199</v>
      </c>
      <c r="D22" s="106">
        <f t="shared" si="1"/>
        <v>8</v>
      </c>
      <c r="E22" s="106">
        <f t="shared" si="1"/>
        <v>51</v>
      </c>
      <c r="F22" s="106">
        <f t="shared" si="1"/>
        <v>2</v>
      </c>
      <c r="G22" s="106">
        <f t="shared" si="1"/>
        <v>0</v>
      </c>
      <c r="H22" s="106">
        <f t="shared" si="1"/>
        <v>260</v>
      </c>
    </row>
    <row r="23" spans="2:9" s="66" customFormat="1" ht="15.75" thickTop="1" x14ac:dyDescent="0.25">
      <c r="B23" s="78"/>
      <c r="C23" s="132"/>
      <c r="D23" s="132"/>
      <c r="E23" s="132"/>
      <c r="F23" s="132"/>
      <c r="G23" s="132"/>
      <c r="H23" s="132"/>
    </row>
    <row r="24" spans="2:9" x14ac:dyDescent="0.25">
      <c r="B24" s="153"/>
      <c r="C24" s="198"/>
      <c r="D24" s="198"/>
      <c r="E24" s="198"/>
      <c r="F24" s="198"/>
      <c r="G24" s="198"/>
      <c r="H24" s="198"/>
      <c r="I24" s="137"/>
    </row>
    <row r="25" spans="2:9" s="66" customFormat="1" x14ac:dyDescent="0.25">
      <c r="B25" s="78"/>
      <c r="C25" s="197" t="s">
        <v>100</v>
      </c>
      <c r="D25" s="197"/>
      <c r="E25" s="197"/>
      <c r="F25" s="197"/>
      <c r="G25" s="197"/>
      <c r="H25" s="197"/>
      <c r="I25" s="137"/>
    </row>
    <row r="26" spans="2:9" s="66" customFormat="1" x14ac:dyDescent="0.25">
      <c r="B26" s="78"/>
      <c r="C26" s="196" t="s">
        <v>3</v>
      </c>
      <c r="D26" s="196"/>
      <c r="E26" s="196"/>
      <c r="F26" s="196"/>
      <c r="G26" s="196"/>
      <c r="H26" s="196"/>
      <c r="I26" s="130"/>
    </row>
    <row r="27" spans="2:9" s="66" customFormat="1" ht="26.25" x14ac:dyDescent="0.25">
      <c r="B27" s="78"/>
      <c r="C27" s="79" t="s">
        <v>13</v>
      </c>
      <c r="D27" s="79" t="s">
        <v>82</v>
      </c>
      <c r="E27" s="79" t="s">
        <v>89</v>
      </c>
      <c r="F27" s="79" t="s">
        <v>56</v>
      </c>
      <c r="G27" s="79" t="s">
        <v>54</v>
      </c>
      <c r="H27" s="79" t="s">
        <v>34</v>
      </c>
    </row>
    <row r="28" spans="2:9" s="66" customFormat="1" x14ac:dyDescent="0.25">
      <c r="B28" s="78" t="s">
        <v>33</v>
      </c>
      <c r="C28" s="104">
        <v>190</v>
      </c>
      <c r="D28" s="104">
        <v>0</v>
      </c>
      <c r="E28" s="104">
        <v>30</v>
      </c>
      <c r="F28" s="104">
        <v>0</v>
      </c>
      <c r="G28" s="104">
        <v>0</v>
      </c>
      <c r="H28" s="104">
        <f>SUM(C28:G28)</f>
        <v>220</v>
      </c>
    </row>
    <row r="29" spans="2:9" s="66" customFormat="1" x14ac:dyDescent="0.25">
      <c r="B29" s="78" t="s">
        <v>31</v>
      </c>
      <c r="C29" s="121">
        <v>141</v>
      </c>
      <c r="D29" s="121">
        <v>0</v>
      </c>
      <c r="E29" s="121">
        <v>34</v>
      </c>
      <c r="F29" s="121">
        <v>5</v>
      </c>
      <c r="G29" s="121">
        <v>0</v>
      </c>
      <c r="H29" s="121">
        <f>SUM(C29:G29)</f>
        <v>180</v>
      </c>
    </row>
    <row r="30" spans="2:9" s="66" customFormat="1" x14ac:dyDescent="0.25">
      <c r="B30" s="78" t="s">
        <v>30</v>
      </c>
      <c r="C30" s="121">
        <v>106</v>
      </c>
      <c r="D30" s="121">
        <v>0</v>
      </c>
      <c r="E30" s="121">
        <v>21</v>
      </c>
      <c r="F30" s="121">
        <v>0</v>
      </c>
      <c r="G30" s="121">
        <v>0</v>
      </c>
      <c r="H30" s="121">
        <f>SUM(C30:G30)</f>
        <v>127</v>
      </c>
    </row>
    <row r="31" spans="2:9" s="66" customFormat="1" x14ac:dyDescent="0.25">
      <c r="B31" s="78" t="s">
        <v>38</v>
      </c>
      <c r="C31" s="121">
        <v>-35</v>
      </c>
      <c r="D31" s="121">
        <v>3</v>
      </c>
      <c r="E31" s="121">
        <v>0</v>
      </c>
      <c r="F31" s="121">
        <v>0</v>
      </c>
      <c r="G31" s="121">
        <v>0</v>
      </c>
      <c r="H31" s="121">
        <f>SUM(C31:G31)</f>
        <v>-32</v>
      </c>
    </row>
    <row r="32" spans="2:9" s="66" customFormat="1" ht="15.75" thickBot="1" x14ac:dyDescent="0.3">
      <c r="B32" s="78" t="s">
        <v>14</v>
      </c>
      <c r="C32" s="106">
        <f>SUM(C28:C31)</f>
        <v>402</v>
      </c>
      <c r="D32" s="106">
        <f t="shared" ref="D32:G32" si="2">SUM(D28:D31)</f>
        <v>3</v>
      </c>
      <c r="E32" s="106">
        <f t="shared" si="2"/>
        <v>85</v>
      </c>
      <c r="F32" s="106">
        <f t="shared" si="2"/>
        <v>5</v>
      </c>
      <c r="G32" s="106">
        <f t="shared" si="2"/>
        <v>0</v>
      </c>
      <c r="H32" s="106">
        <f>SUM(H28:H31)</f>
        <v>495</v>
      </c>
    </row>
    <row r="33" spans="2:9" s="66" customFormat="1" ht="15.75" thickTop="1" x14ac:dyDescent="0.25">
      <c r="B33" s="78"/>
      <c r="C33" s="133"/>
      <c r="D33" s="133"/>
      <c r="E33" s="133"/>
      <c r="F33" s="133"/>
      <c r="G33" s="133"/>
      <c r="H33" s="133"/>
      <c r="I33" s="133"/>
    </row>
    <row r="34" spans="2:9" s="66" customFormat="1" x14ac:dyDescent="0.25"/>
    <row r="35" spans="2:9" s="66" customFormat="1" x14ac:dyDescent="0.25">
      <c r="B35" s="78"/>
      <c r="C35" s="195" t="s">
        <v>99</v>
      </c>
      <c r="D35" s="195"/>
      <c r="E35" s="195"/>
      <c r="F35" s="195"/>
      <c r="G35" s="195"/>
      <c r="H35" s="195"/>
      <c r="I35" s="137"/>
    </row>
    <row r="36" spans="2:9" s="66" customFormat="1" x14ac:dyDescent="0.25">
      <c r="B36" s="78"/>
      <c r="C36" s="196" t="s">
        <v>3</v>
      </c>
      <c r="D36" s="196"/>
      <c r="E36" s="196"/>
      <c r="F36" s="196"/>
      <c r="G36" s="196"/>
      <c r="H36" s="196"/>
      <c r="I36" s="130"/>
    </row>
    <row r="37" spans="2:9" s="66" customFormat="1" ht="26.25" x14ac:dyDescent="0.25">
      <c r="B37" s="78"/>
      <c r="C37" s="79" t="s">
        <v>13</v>
      </c>
      <c r="D37" s="79" t="s">
        <v>82</v>
      </c>
      <c r="E37" s="79" t="s">
        <v>89</v>
      </c>
      <c r="F37" s="79" t="s">
        <v>56</v>
      </c>
      <c r="G37" s="79" t="s">
        <v>54</v>
      </c>
      <c r="H37" s="79" t="s">
        <v>34</v>
      </c>
    </row>
    <row r="38" spans="2:9" s="66" customFormat="1" x14ac:dyDescent="0.25">
      <c r="B38" s="114" t="s">
        <v>90</v>
      </c>
      <c r="C38" s="104">
        <v>184</v>
      </c>
      <c r="D38" s="104">
        <v>0</v>
      </c>
      <c r="E38" s="104">
        <v>34</v>
      </c>
      <c r="F38" s="104">
        <v>0</v>
      </c>
      <c r="G38" s="104">
        <v>0</v>
      </c>
      <c r="H38" s="104">
        <f>SUM(C38:G38)</f>
        <v>218</v>
      </c>
    </row>
    <row r="39" spans="2:9" s="66" customFormat="1" x14ac:dyDescent="0.25">
      <c r="B39" s="114" t="s">
        <v>91</v>
      </c>
      <c r="C39" s="121">
        <v>129</v>
      </c>
      <c r="D39" s="121">
        <v>0</v>
      </c>
      <c r="E39" s="121">
        <v>44</v>
      </c>
      <c r="F39" s="121">
        <v>5</v>
      </c>
      <c r="G39" s="121">
        <v>0</v>
      </c>
      <c r="H39" s="121">
        <f>SUM(C39:G39)</f>
        <v>178</v>
      </c>
    </row>
    <row r="40" spans="2:9" s="66" customFormat="1" x14ac:dyDescent="0.25">
      <c r="B40" s="78" t="s">
        <v>30</v>
      </c>
      <c r="C40" s="121">
        <v>110</v>
      </c>
      <c r="D40" s="121">
        <v>0</v>
      </c>
      <c r="E40" s="121">
        <v>23</v>
      </c>
      <c r="F40" s="121">
        <v>0</v>
      </c>
      <c r="G40" s="121">
        <v>0</v>
      </c>
      <c r="H40" s="121">
        <f>SUM(C40:G40)</f>
        <v>133</v>
      </c>
    </row>
    <row r="41" spans="2:9" s="66" customFormat="1" x14ac:dyDescent="0.25">
      <c r="B41" s="78" t="s">
        <v>38</v>
      </c>
      <c r="C41" s="121">
        <v>-65</v>
      </c>
      <c r="D41" s="121">
        <v>25</v>
      </c>
      <c r="E41" s="121">
        <v>0</v>
      </c>
      <c r="F41" s="121">
        <v>0</v>
      </c>
      <c r="G41" s="121">
        <v>7</v>
      </c>
      <c r="H41" s="121">
        <f>SUM(C41:G41)</f>
        <v>-33</v>
      </c>
    </row>
    <row r="42" spans="2:9" s="66" customFormat="1" ht="15.75" thickBot="1" x14ac:dyDescent="0.3">
      <c r="B42" s="78" t="s">
        <v>14</v>
      </c>
      <c r="C42" s="106">
        <f>SUM(C38:C41)</f>
        <v>358</v>
      </c>
      <c r="D42" s="106">
        <f t="shared" ref="D42:G42" si="3">SUM(D38:D41)</f>
        <v>25</v>
      </c>
      <c r="E42" s="106">
        <f t="shared" si="3"/>
        <v>101</v>
      </c>
      <c r="F42" s="106">
        <f t="shared" si="3"/>
        <v>5</v>
      </c>
      <c r="G42" s="106">
        <f t="shared" si="3"/>
        <v>7</v>
      </c>
      <c r="H42" s="106">
        <f>SUM(H38:H41)</f>
        <v>496</v>
      </c>
    </row>
    <row r="43" spans="2:9" s="66" customFormat="1" ht="15.75" thickTop="1" x14ac:dyDescent="0.25"/>
    <row r="44" spans="2:9" s="66" customFormat="1" x14ac:dyDescent="0.25">
      <c r="B44" s="163" t="s">
        <v>94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9">
    <mergeCell ref="C35:H35"/>
    <mergeCell ref="C36:H36"/>
    <mergeCell ref="C5:H5"/>
    <mergeCell ref="C6:H6"/>
    <mergeCell ref="C24:H24"/>
    <mergeCell ref="C15:H15"/>
    <mergeCell ref="C16:H16"/>
    <mergeCell ref="C25:H25"/>
    <mergeCell ref="C26:H26"/>
  </mergeCells>
  <pageMargins left="0.7" right="0.7" top="0.75" bottom="0.75" header="0.3" footer="0.3"/>
  <pageSetup scale="8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0"/>
  <sheetViews>
    <sheetView showGridLines="0" zoomScaleNormal="100" zoomScaleSheetLayoutView="90" workbookViewId="0">
      <selection activeCell="K2" sqref="K2"/>
    </sheetView>
  </sheetViews>
  <sheetFormatPr defaultRowHeight="15" x14ac:dyDescent="0.25"/>
  <cols>
    <col min="1" max="1" width="2.42578125" customWidth="1"/>
    <col min="2" max="2" width="45.42578125" customWidth="1"/>
    <col min="3" max="8" width="12.140625" customWidth="1"/>
    <col min="9" max="9" width="12.140625" style="66" customWidth="1"/>
  </cols>
  <sheetData>
    <row r="2" spans="1:9" ht="31.5" x14ac:dyDescent="0.5">
      <c r="B2" s="74" t="s">
        <v>19</v>
      </c>
    </row>
    <row r="3" spans="1:9" ht="11.25" customHeight="1" x14ac:dyDescent="0.5">
      <c r="B3" s="51"/>
    </row>
    <row r="4" spans="1:9" ht="16.5" thickBot="1" x14ac:dyDescent="0.3">
      <c r="A4" s="49"/>
      <c r="B4" s="10"/>
      <c r="C4" s="11" t="s">
        <v>48</v>
      </c>
      <c r="D4" s="11" t="s">
        <v>57</v>
      </c>
      <c r="E4" s="11" t="s">
        <v>60</v>
      </c>
      <c r="F4" s="11" t="s">
        <v>68</v>
      </c>
      <c r="G4" s="11" t="s">
        <v>69</v>
      </c>
      <c r="H4" s="11" t="s">
        <v>76</v>
      </c>
      <c r="I4" s="11" t="s">
        <v>98</v>
      </c>
    </row>
    <row r="5" spans="1:9" ht="15" customHeight="1" x14ac:dyDescent="0.35">
      <c r="B5" s="12"/>
      <c r="C5" s="200" t="s">
        <v>3</v>
      </c>
      <c r="D5" s="200"/>
      <c r="E5" s="200"/>
      <c r="F5" s="200"/>
      <c r="G5" s="200"/>
      <c r="H5" s="200"/>
      <c r="I5" s="200"/>
    </row>
    <row r="6" spans="1:9" ht="21.6" customHeight="1" x14ac:dyDescent="0.25">
      <c r="B6" s="40" t="s">
        <v>92</v>
      </c>
      <c r="C6" s="66"/>
      <c r="D6" s="66"/>
      <c r="E6" s="66"/>
      <c r="H6" s="66"/>
    </row>
    <row r="7" spans="1:9" ht="15.75" x14ac:dyDescent="0.25">
      <c r="B7" s="13" t="s">
        <v>0</v>
      </c>
      <c r="C7" s="28">
        <v>1189</v>
      </c>
      <c r="D7" s="28">
        <v>1262</v>
      </c>
      <c r="E7" s="28">
        <v>1250</v>
      </c>
      <c r="F7" s="28">
        <v>1265</v>
      </c>
      <c r="G7" s="29">
        <v>4966</v>
      </c>
      <c r="H7" s="28">
        <v>1267</v>
      </c>
      <c r="I7" s="28">
        <v>1346</v>
      </c>
    </row>
    <row r="8" spans="1:9" ht="15.75" x14ac:dyDescent="0.25">
      <c r="B8" s="13" t="s">
        <v>7</v>
      </c>
      <c r="C8" s="68">
        <v>90</v>
      </c>
      <c r="D8" s="68">
        <v>94</v>
      </c>
      <c r="E8" s="68">
        <v>89</v>
      </c>
      <c r="F8" s="68">
        <v>80</v>
      </c>
      <c r="G8" s="53">
        <v>353</v>
      </c>
      <c r="H8" s="68">
        <v>89</v>
      </c>
      <c r="I8" s="68">
        <v>101</v>
      </c>
    </row>
    <row r="9" spans="1:9" ht="15.75" x14ac:dyDescent="0.25">
      <c r="B9" s="13" t="s">
        <v>25</v>
      </c>
      <c r="C9" s="67">
        <v>107</v>
      </c>
      <c r="D9" s="67">
        <v>111</v>
      </c>
      <c r="E9" s="67">
        <v>106</v>
      </c>
      <c r="F9" s="67">
        <v>97</v>
      </c>
      <c r="G9" s="43">
        <v>421</v>
      </c>
      <c r="H9" s="67">
        <v>104</v>
      </c>
      <c r="I9" s="67">
        <v>116</v>
      </c>
    </row>
    <row r="10" spans="1:9" ht="15" customHeight="1" x14ac:dyDescent="0.35">
      <c r="B10" s="14"/>
      <c r="C10" s="30"/>
      <c r="D10" s="30"/>
      <c r="E10" s="30"/>
      <c r="F10" s="30"/>
      <c r="G10" s="117"/>
      <c r="H10" s="30"/>
      <c r="I10" s="30"/>
    </row>
    <row r="11" spans="1:9" ht="20.25" customHeight="1" x14ac:dyDescent="0.35">
      <c r="B11" s="44" t="s">
        <v>93</v>
      </c>
      <c r="C11" s="46"/>
      <c r="D11" s="46"/>
      <c r="E11" s="46"/>
      <c r="F11" s="46"/>
      <c r="G11" s="118"/>
      <c r="H11" s="46"/>
      <c r="I11" s="46"/>
    </row>
    <row r="12" spans="1:9" ht="15.75" x14ac:dyDescent="0.25">
      <c r="B12" s="47" t="s">
        <v>0</v>
      </c>
      <c r="C12" s="45">
        <v>829</v>
      </c>
      <c r="D12" s="45">
        <v>816</v>
      </c>
      <c r="E12" s="45">
        <v>881</v>
      </c>
      <c r="F12" s="45">
        <v>885</v>
      </c>
      <c r="G12" s="48">
        <v>3411</v>
      </c>
      <c r="H12" s="45">
        <v>847</v>
      </c>
      <c r="I12" s="45">
        <v>881</v>
      </c>
    </row>
    <row r="13" spans="1:9" ht="15.75" x14ac:dyDescent="0.25">
      <c r="B13" s="47" t="s">
        <v>7</v>
      </c>
      <c r="C13" s="55">
        <v>69</v>
      </c>
      <c r="D13" s="55">
        <v>60</v>
      </c>
      <c r="E13" s="55">
        <v>92</v>
      </c>
      <c r="F13" s="55">
        <v>63</v>
      </c>
      <c r="G13" s="56">
        <v>284</v>
      </c>
      <c r="H13" s="55">
        <v>73</v>
      </c>
      <c r="I13" s="55">
        <v>68</v>
      </c>
    </row>
    <row r="14" spans="1:9" ht="15.75" x14ac:dyDescent="0.25">
      <c r="B14" s="47" t="s">
        <v>25</v>
      </c>
      <c r="C14" s="45">
        <v>94</v>
      </c>
      <c r="D14" s="45">
        <v>84</v>
      </c>
      <c r="E14" s="45">
        <v>116</v>
      </c>
      <c r="F14" s="45">
        <v>87</v>
      </c>
      <c r="G14" s="48">
        <v>381</v>
      </c>
      <c r="H14" s="45">
        <v>93</v>
      </c>
      <c r="I14" s="45">
        <v>87</v>
      </c>
    </row>
    <row r="15" spans="1:9" ht="15" customHeight="1" x14ac:dyDescent="0.35">
      <c r="B15" s="13"/>
      <c r="C15" s="30"/>
      <c r="D15" s="30"/>
      <c r="E15" s="30"/>
      <c r="F15" s="30"/>
      <c r="G15" s="117"/>
      <c r="H15" s="30"/>
      <c r="I15" s="30"/>
    </row>
    <row r="16" spans="1:9" s="1" customFormat="1" ht="21" customHeight="1" x14ac:dyDescent="0.35">
      <c r="B16" s="40" t="s">
        <v>30</v>
      </c>
      <c r="C16" s="41"/>
      <c r="D16" s="41"/>
      <c r="E16" s="41"/>
      <c r="F16" s="41"/>
      <c r="G16" s="119"/>
      <c r="H16" s="41"/>
      <c r="I16" s="41"/>
    </row>
    <row r="17" spans="2:9" ht="15.75" x14ac:dyDescent="0.25">
      <c r="B17" s="42" t="s">
        <v>0</v>
      </c>
      <c r="C17" s="67">
        <v>425</v>
      </c>
      <c r="D17" s="67">
        <v>451</v>
      </c>
      <c r="E17" s="67">
        <v>444</v>
      </c>
      <c r="F17" s="67">
        <v>497</v>
      </c>
      <c r="G17" s="43">
        <v>1817</v>
      </c>
      <c r="H17" s="67">
        <v>463</v>
      </c>
      <c r="I17" s="67">
        <v>501</v>
      </c>
    </row>
    <row r="18" spans="2:9" ht="15.75" x14ac:dyDescent="0.25">
      <c r="B18" s="42" t="s">
        <v>7</v>
      </c>
      <c r="C18" s="69">
        <v>42</v>
      </c>
      <c r="D18" s="69">
        <v>68</v>
      </c>
      <c r="E18" s="69">
        <v>52</v>
      </c>
      <c r="F18" s="69">
        <v>68</v>
      </c>
      <c r="G18" s="54">
        <v>230</v>
      </c>
      <c r="H18" s="69">
        <v>45</v>
      </c>
      <c r="I18" s="69">
        <v>61</v>
      </c>
    </row>
    <row r="19" spans="2:9" ht="15.75" x14ac:dyDescent="0.25">
      <c r="B19" s="42" t="s">
        <v>25</v>
      </c>
      <c r="C19" s="67">
        <v>53</v>
      </c>
      <c r="D19" s="67">
        <v>80</v>
      </c>
      <c r="E19" s="67">
        <v>63</v>
      </c>
      <c r="F19" s="67">
        <v>80</v>
      </c>
      <c r="G19" s="43">
        <v>276</v>
      </c>
      <c r="H19" s="67">
        <v>55</v>
      </c>
      <c r="I19" s="67">
        <v>72</v>
      </c>
    </row>
    <row r="20" spans="2:9" ht="15" customHeight="1" x14ac:dyDescent="0.25">
      <c r="B20" s="42"/>
      <c r="C20" s="67"/>
      <c r="D20" s="67"/>
      <c r="E20" s="67"/>
      <c r="F20" s="67"/>
      <c r="G20" s="43"/>
      <c r="H20" s="67"/>
      <c r="I20" s="67"/>
    </row>
    <row r="21" spans="2:9" ht="21" customHeight="1" x14ac:dyDescent="0.35">
      <c r="B21" s="44" t="s">
        <v>38</v>
      </c>
      <c r="C21" s="46"/>
      <c r="D21" s="46"/>
      <c r="E21" s="46"/>
      <c r="F21" s="46"/>
      <c r="G21" s="118"/>
      <c r="H21" s="46"/>
      <c r="I21" s="46"/>
    </row>
    <row r="22" spans="2:9" ht="15.75" x14ac:dyDescent="0.25">
      <c r="B22" s="47" t="s">
        <v>32</v>
      </c>
      <c r="C22" s="45">
        <v>-42</v>
      </c>
      <c r="D22" s="45">
        <v>-23</v>
      </c>
      <c r="E22" s="45">
        <v>-30</v>
      </c>
      <c r="F22" s="45">
        <v>-23</v>
      </c>
      <c r="G22" s="48">
        <v>-118</v>
      </c>
      <c r="H22" s="45">
        <v>-15</v>
      </c>
      <c r="I22" s="45">
        <v>-20</v>
      </c>
    </row>
    <row r="23" spans="2:9" ht="15.75" x14ac:dyDescent="0.25">
      <c r="B23" s="47" t="s">
        <v>58</v>
      </c>
      <c r="C23" s="45">
        <v>-18</v>
      </c>
      <c r="D23" s="45">
        <v>-15</v>
      </c>
      <c r="E23" s="45">
        <v>-23</v>
      </c>
      <c r="F23" s="45">
        <v>-18</v>
      </c>
      <c r="G23" s="48">
        <v>-74</v>
      </c>
      <c r="H23" s="45">
        <v>-13</v>
      </c>
      <c r="I23" s="45">
        <v>-19</v>
      </c>
    </row>
    <row r="24" spans="2:9" ht="16.5" customHeight="1" x14ac:dyDescent="0.25">
      <c r="B24" s="13"/>
      <c r="C24" s="50"/>
      <c r="D24" s="50"/>
      <c r="E24" s="50"/>
      <c r="F24" s="50"/>
      <c r="G24" s="120"/>
      <c r="H24" s="50"/>
      <c r="I24" s="50"/>
    </row>
    <row r="25" spans="2:9" ht="21" customHeight="1" x14ac:dyDescent="0.25">
      <c r="B25" s="40" t="s">
        <v>9</v>
      </c>
      <c r="C25" s="66"/>
      <c r="D25" s="66"/>
      <c r="E25" s="66"/>
      <c r="F25" s="66"/>
      <c r="G25" s="120"/>
      <c r="H25" s="66"/>
    </row>
    <row r="26" spans="2:9" ht="15.75" x14ac:dyDescent="0.25">
      <c r="B26" s="42" t="s">
        <v>0</v>
      </c>
      <c r="C26" s="28">
        <f>SUM(C17,C12,C7)</f>
        <v>2443</v>
      </c>
      <c r="D26" s="28">
        <f t="shared" ref="D26:G26" si="0">SUM(D17,D12,D7)</f>
        <v>2529</v>
      </c>
      <c r="E26" s="28">
        <f t="shared" si="0"/>
        <v>2575</v>
      </c>
      <c r="F26" s="28">
        <f t="shared" si="0"/>
        <v>2647</v>
      </c>
      <c r="G26" s="29">
        <f t="shared" si="0"/>
        <v>10194</v>
      </c>
      <c r="H26" s="28">
        <f>SUM(H17,H12,H7)</f>
        <v>2577</v>
      </c>
      <c r="I26" s="28">
        <f>SUM(I17,I12,I7)</f>
        <v>2728</v>
      </c>
    </row>
    <row r="27" spans="2:9" ht="15.75" x14ac:dyDescent="0.25">
      <c r="B27" s="42" t="s">
        <v>8</v>
      </c>
      <c r="C27" s="69">
        <f>SUM(C22,C18,C13,C8)</f>
        <v>159</v>
      </c>
      <c r="D27" s="69">
        <f t="shared" ref="D27:F28" si="1">D8+D13+D18+D22</f>
        <v>199</v>
      </c>
      <c r="E27" s="69">
        <f t="shared" si="1"/>
        <v>203</v>
      </c>
      <c r="F27" s="69">
        <f t="shared" si="1"/>
        <v>188</v>
      </c>
      <c r="G27" s="54">
        <v>749</v>
      </c>
      <c r="H27" s="69">
        <v>192</v>
      </c>
      <c r="I27" s="69">
        <f>I8+I13+I18+I22</f>
        <v>210</v>
      </c>
    </row>
    <row r="28" spans="2:9" ht="15.75" x14ac:dyDescent="0.25">
      <c r="B28" s="42" t="s">
        <v>25</v>
      </c>
      <c r="C28" s="28">
        <f>SUM(C23,C19,C14,C9)</f>
        <v>236</v>
      </c>
      <c r="D28" s="28">
        <f t="shared" si="1"/>
        <v>260</v>
      </c>
      <c r="E28" s="28">
        <f t="shared" si="1"/>
        <v>262</v>
      </c>
      <c r="F28" s="28">
        <f t="shared" si="1"/>
        <v>246</v>
      </c>
      <c r="G28" s="29">
        <v>1004</v>
      </c>
      <c r="H28" s="28">
        <v>239</v>
      </c>
      <c r="I28" s="28">
        <f>I9+I14+I19+I23</f>
        <v>256</v>
      </c>
    </row>
    <row r="30" spans="2:9" x14ac:dyDescent="0.25">
      <c r="B30" s="163" t="s">
        <v>94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I5"/>
  </mergeCells>
  <pageMargins left="0.7" right="0.7" top="0.75" bottom="0.75" header="0.3" footer="0.3"/>
  <pageSetup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0"/>
  <sheetViews>
    <sheetView showGridLines="0" zoomScaleNormal="100" workbookViewId="0">
      <selection activeCell="G2" sqref="G2"/>
    </sheetView>
  </sheetViews>
  <sheetFormatPr defaultRowHeight="15" x14ac:dyDescent="0.25"/>
  <cols>
    <col min="1" max="1" width="2.42578125" style="66" customWidth="1"/>
    <col min="2" max="2" width="65.5703125" customWidth="1"/>
    <col min="3" max="8" width="13.28515625" customWidth="1"/>
    <col min="9" max="9" width="13.28515625" style="66" customWidth="1"/>
  </cols>
  <sheetData>
    <row r="2" spans="2:9" ht="31.5" x14ac:dyDescent="0.5">
      <c r="B2" s="128" t="s">
        <v>20</v>
      </c>
    </row>
    <row r="3" spans="2:9" ht="15.75" customHeight="1" x14ac:dyDescent="0.5">
      <c r="B3" s="51"/>
    </row>
    <row r="4" spans="2:9" ht="20.25" customHeight="1" thickBot="1" x14ac:dyDescent="0.3">
      <c r="B4" s="15"/>
      <c r="C4" s="16" t="s">
        <v>48</v>
      </c>
      <c r="D4" s="16" t="s">
        <v>57</v>
      </c>
      <c r="E4" s="16" t="s">
        <v>60</v>
      </c>
      <c r="F4" s="16" t="s">
        <v>68</v>
      </c>
      <c r="G4" s="16" t="s">
        <v>69</v>
      </c>
      <c r="H4" s="16" t="s">
        <v>76</v>
      </c>
      <c r="I4" s="16" t="s">
        <v>98</v>
      </c>
    </row>
    <row r="5" spans="2:9" ht="15" customHeight="1" x14ac:dyDescent="0.25">
      <c r="B5" s="17"/>
      <c r="C5" s="201" t="s">
        <v>36</v>
      </c>
      <c r="D5" s="201"/>
      <c r="E5" s="201"/>
      <c r="F5" s="201"/>
      <c r="G5" s="201"/>
      <c r="H5" s="201"/>
      <c r="I5" s="201"/>
    </row>
    <row r="6" spans="2:9" ht="17.25" customHeight="1" x14ac:dyDescent="0.25">
      <c r="B6" s="34" t="s">
        <v>7</v>
      </c>
      <c r="C6" s="35">
        <v>159</v>
      </c>
      <c r="D6" s="35">
        <v>199</v>
      </c>
      <c r="E6" s="35">
        <v>203</v>
      </c>
      <c r="F6" s="35">
        <v>188</v>
      </c>
      <c r="G6" s="35">
        <v>749</v>
      </c>
      <c r="H6" s="35">
        <v>192</v>
      </c>
      <c r="I6" s="35">
        <f>'(1) Non-GAAP OI Rec'!I9</f>
        <v>210</v>
      </c>
    </row>
    <row r="7" spans="2:9" ht="17.25" customHeight="1" x14ac:dyDescent="0.25">
      <c r="B7" s="164" t="s">
        <v>10</v>
      </c>
      <c r="C7" s="165"/>
      <c r="D7" s="165"/>
      <c r="E7" s="165"/>
      <c r="F7" s="165"/>
      <c r="G7" s="165"/>
      <c r="H7" s="165"/>
      <c r="I7" s="165"/>
    </row>
    <row r="8" spans="2:9" ht="17.25" customHeight="1" x14ac:dyDescent="0.25">
      <c r="B8" s="31" t="s">
        <v>18</v>
      </c>
      <c r="C8" s="32">
        <v>-34</v>
      </c>
      <c r="D8" s="32">
        <v>-35</v>
      </c>
      <c r="E8" s="32">
        <v>-35</v>
      </c>
      <c r="F8" s="32">
        <v>-34</v>
      </c>
      <c r="G8" s="33">
        <v>-138</v>
      </c>
      <c r="H8" s="32">
        <v>-38</v>
      </c>
      <c r="I8" s="32">
        <v>-33</v>
      </c>
    </row>
    <row r="9" spans="2:9" ht="17.25" customHeight="1" x14ac:dyDescent="0.25">
      <c r="B9" s="164" t="s">
        <v>51</v>
      </c>
      <c r="C9" s="165">
        <v>0</v>
      </c>
      <c r="D9" s="165">
        <v>1</v>
      </c>
      <c r="E9" s="165">
        <v>2</v>
      </c>
      <c r="F9" s="165">
        <v>-4</v>
      </c>
      <c r="G9" s="166">
        <v>-1</v>
      </c>
      <c r="H9" s="165">
        <v>92</v>
      </c>
      <c r="I9" s="165">
        <v>2</v>
      </c>
    </row>
    <row r="10" spans="2:9" ht="17.25" customHeight="1" x14ac:dyDescent="0.25">
      <c r="B10" s="31" t="s">
        <v>45</v>
      </c>
      <c r="C10" s="32">
        <v>125</v>
      </c>
      <c r="D10" s="32">
        <f>SUM(D6:D9)</f>
        <v>165</v>
      </c>
      <c r="E10" s="32">
        <v>170</v>
      </c>
      <c r="F10" s="32">
        <v>150</v>
      </c>
      <c r="G10" s="33">
        <v>610</v>
      </c>
      <c r="H10" s="32">
        <v>246</v>
      </c>
      <c r="I10" s="32">
        <f>SUM(I6:I9)</f>
        <v>179</v>
      </c>
    </row>
    <row r="11" spans="2:9" ht="17.25" customHeight="1" x14ac:dyDescent="0.25">
      <c r="B11" s="164" t="s">
        <v>12</v>
      </c>
      <c r="C11" s="165">
        <v>-23</v>
      </c>
      <c r="D11" s="165">
        <v>-20</v>
      </c>
      <c r="E11" s="165">
        <v>-23</v>
      </c>
      <c r="F11" s="165">
        <v>38</v>
      </c>
      <c r="G11" s="166">
        <v>-28</v>
      </c>
      <c r="H11" s="165">
        <v>-57</v>
      </c>
      <c r="I11" s="165">
        <v>-41</v>
      </c>
    </row>
    <row r="12" spans="2:9" x14ac:dyDescent="0.25">
      <c r="B12" s="34" t="s">
        <v>46</v>
      </c>
      <c r="C12" s="35">
        <v>102</v>
      </c>
      <c r="D12" s="35">
        <f>SUM(D10:D11)</f>
        <v>145</v>
      </c>
      <c r="E12" s="35">
        <v>147</v>
      </c>
      <c r="F12" s="35">
        <v>188</v>
      </c>
      <c r="G12" s="35">
        <v>582</v>
      </c>
      <c r="H12" s="35">
        <v>189</v>
      </c>
      <c r="I12" s="35">
        <f>SUM(I10:I11)</f>
        <v>138</v>
      </c>
    </row>
    <row r="13" spans="2:9" s="100" customFormat="1" x14ac:dyDescent="0.25">
      <c r="B13" s="164" t="s">
        <v>53</v>
      </c>
      <c r="C13" s="165">
        <v>0</v>
      </c>
      <c r="D13" s="165">
        <v>1</v>
      </c>
      <c r="E13" s="165">
        <v>0</v>
      </c>
      <c r="F13" s="165">
        <v>0</v>
      </c>
      <c r="G13" s="166">
        <v>1</v>
      </c>
      <c r="H13" s="165">
        <v>0</v>
      </c>
      <c r="I13" s="165">
        <v>2</v>
      </c>
    </row>
    <row r="14" spans="2:9" x14ac:dyDescent="0.25">
      <c r="B14" s="34" t="s">
        <v>24</v>
      </c>
      <c r="C14" s="35">
        <v>102</v>
      </c>
      <c r="D14" s="35">
        <f>D12-D13</f>
        <v>144</v>
      </c>
      <c r="E14" s="35">
        <v>147</v>
      </c>
      <c r="F14" s="35">
        <v>188</v>
      </c>
      <c r="G14" s="35">
        <v>581</v>
      </c>
      <c r="H14" s="35">
        <v>189</v>
      </c>
      <c r="I14" s="35">
        <f>I12-I13</f>
        <v>136</v>
      </c>
    </row>
    <row r="15" spans="2:9" x14ac:dyDescent="0.25">
      <c r="B15" s="34"/>
      <c r="C15" s="35"/>
      <c r="D15" s="35"/>
      <c r="E15" s="35"/>
      <c r="F15" s="35"/>
      <c r="G15" s="35"/>
      <c r="H15" s="35"/>
      <c r="I15" s="35"/>
    </row>
    <row r="16" spans="2:9" x14ac:dyDescent="0.25">
      <c r="B16" s="101" t="s">
        <v>84</v>
      </c>
      <c r="C16" s="103">
        <v>0.66</v>
      </c>
      <c r="D16" s="103">
        <f>D14/D17</f>
        <v>0.93506493506493504</v>
      </c>
      <c r="E16" s="103">
        <v>0.96</v>
      </c>
      <c r="F16" s="103">
        <v>1.25</v>
      </c>
      <c r="G16" s="103">
        <v>3.8</v>
      </c>
      <c r="H16" s="103">
        <v>1.29</v>
      </c>
      <c r="I16" s="103">
        <f>I14/I17</f>
        <v>0.93150684931506844</v>
      </c>
    </row>
    <row r="17" spans="2:9" x14ac:dyDescent="0.25">
      <c r="B17" s="34" t="s">
        <v>11</v>
      </c>
      <c r="C17" s="33">
        <v>154</v>
      </c>
      <c r="D17" s="33">
        <v>154</v>
      </c>
      <c r="E17" s="33">
        <v>153</v>
      </c>
      <c r="F17" s="33">
        <v>150</v>
      </c>
      <c r="G17" s="33">
        <v>153</v>
      </c>
      <c r="H17" s="33">
        <v>147</v>
      </c>
      <c r="I17" s="33">
        <v>146</v>
      </c>
    </row>
    <row r="19" spans="2:9" x14ac:dyDescent="0.25">
      <c r="B19" s="163" t="s">
        <v>83</v>
      </c>
    </row>
    <row r="20" spans="2:9" x14ac:dyDescent="0.25">
      <c r="B20" s="80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I5"/>
  </mergeCells>
  <pageMargins left="0.7" right="0.7" top="0.75" bottom="0.75" header="0.3" footer="0.3"/>
  <pageSetup scale="8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J19"/>
  <sheetViews>
    <sheetView showGridLines="0" topLeftCell="B1" zoomScaleNormal="100" workbookViewId="0">
      <selection activeCell="G2" sqref="G2"/>
    </sheetView>
  </sheetViews>
  <sheetFormatPr defaultRowHeight="15" x14ac:dyDescent="0.25"/>
  <cols>
    <col min="1" max="1" width="0" hidden="1" customWidth="1"/>
    <col min="2" max="2" width="2.42578125" style="66" customWidth="1"/>
    <col min="3" max="3" width="77" customWidth="1"/>
    <col min="4" max="9" width="12.28515625" customWidth="1"/>
    <col min="10" max="10" width="12.28515625" style="66" customWidth="1"/>
  </cols>
  <sheetData>
    <row r="2" spans="3:10" ht="31.5" x14ac:dyDescent="0.5">
      <c r="C2" s="127" t="s">
        <v>21</v>
      </c>
    </row>
    <row r="3" spans="3:10" ht="12" customHeight="1" x14ac:dyDescent="0.5">
      <c r="C3" s="51"/>
    </row>
    <row r="4" spans="3:10" ht="18" customHeight="1" thickBot="1" x14ac:dyDescent="0.3">
      <c r="C4" s="15"/>
      <c r="D4" s="16" t="s">
        <v>48</v>
      </c>
      <c r="E4" s="16" t="s">
        <v>57</v>
      </c>
      <c r="F4" s="16" t="s">
        <v>60</v>
      </c>
      <c r="G4" s="16" t="s">
        <v>68</v>
      </c>
      <c r="H4" s="16" t="s">
        <v>69</v>
      </c>
      <c r="I4" s="16" t="s">
        <v>76</v>
      </c>
      <c r="J4" s="16" t="s">
        <v>98</v>
      </c>
    </row>
    <row r="5" spans="3:10" ht="15" customHeight="1" x14ac:dyDescent="0.25">
      <c r="C5" s="17"/>
      <c r="D5" s="201" t="s">
        <v>36</v>
      </c>
      <c r="E5" s="201"/>
      <c r="F5" s="201"/>
      <c r="G5" s="201"/>
      <c r="H5" s="201"/>
      <c r="I5" s="201"/>
      <c r="J5" s="201"/>
    </row>
    <row r="6" spans="3:10" ht="24.75" customHeight="1" x14ac:dyDescent="0.25">
      <c r="C6" s="34" t="s">
        <v>25</v>
      </c>
      <c r="D6" s="35">
        <v>236</v>
      </c>
      <c r="E6" s="35">
        <v>260</v>
      </c>
      <c r="F6" s="35">
        <v>262</v>
      </c>
      <c r="G6" s="35">
        <v>246</v>
      </c>
      <c r="H6" s="35">
        <v>1004</v>
      </c>
      <c r="I6" s="35">
        <v>239</v>
      </c>
      <c r="J6" s="35">
        <f>'(1) Non-GAAP OI Rec'!I14</f>
        <v>256</v>
      </c>
    </row>
    <row r="7" spans="3:10" ht="15" customHeight="1" x14ac:dyDescent="0.25">
      <c r="C7" s="36" t="s">
        <v>1</v>
      </c>
      <c r="D7" s="37">
        <v>-34</v>
      </c>
      <c r="E7" s="37">
        <v>-35</v>
      </c>
      <c r="F7" s="37">
        <v>-35</v>
      </c>
      <c r="G7" s="37">
        <v>-34</v>
      </c>
      <c r="H7" s="38">
        <v>-138</v>
      </c>
      <c r="I7" s="37">
        <v>-38</v>
      </c>
      <c r="J7" s="37">
        <f>'(5) Historical Fin - IS'!I8</f>
        <v>-33</v>
      </c>
    </row>
    <row r="8" spans="3:10" ht="15" customHeight="1" x14ac:dyDescent="0.25">
      <c r="C8" s="31" t="s">
        <v>74</v>
      </c>
      <c r="D8" s="32">
        <v>0</v>
      </c>
      <c r="E8" s="32">
        <v>1</v>
      </c>
      <c r="F8" s="32">
        <v>2</v>
      </c>
      <c r="G8" s="32">
        <v>-4</v>
      </c>
      <c r="H8" s="33">
        <v>-1</v>
      </c>
      <c r="I8" s="32">
        <v>4</v>
      </c>
      <c r="J8" s="32">
        <f>'(2) Non-GAAP Financial Measures'!I8</f>
        <v>3</v>
      </c>
    </row>
    <row r="9" spans="3:10" x14ac:dyDescent="0.25">
      <c r="C9" s="36" t="s">
        <v>47</v>
      </c>
      <c r="D9" s="37">
        <v>202</v>
      </c>
      <c r="E9" s="37">
        <f>SUM(E6:E8)</f>
        <v>226</v>
      </c>
      <c r="F9" s="37">
        <v>229</v>
      </c>
      <c r="G9" s="37">
        <v>208</v>
      </c>
      <c r="H9" s="38">
        <v>865</v>
      </c>
      <c r="I9" s="37">
        <f>I6+I7+I8</f>
        <v>205</v>
      </c>
      <c r="J9" s="37">
        <f>SUM(J6:J8)</f>
        <v>226</v>
      </c>
    </row>
    <row r="10" spans="3:10" ht="14.25" customHeight="1" x14ac:dyDescent="0.25">
      <c r="C10" s="31" t="s">
        <v>78</v>
      </c>
      <c r="D10" s="32">
        <v>-43</v>
      </c>
      <c r="E10" s="32">
        <v>-53</v>
      </c>
      <c r="F10" s="32">
        <v>-55</v>
      </c>
      <c r="G10" s="32">
        <v>-43</v>
      </c>
      <c r="H10" s="33">
        <v>-194</v>
      </c>
      <c r="I10" s="32">
        <v>-39</v>
      </c>
      <c r="J10" s="32">
        <f>'(2) Non-GAAP Financial Measures'!I13</f>
        <v>-54</v>
      </c>
    </row>
    <row r="11" spans="3:10" ht="15" customHeight="1" x14ac:dyDescent="0.25">
      <c r="C11" s="39" t="s">
        <v>40</v>
      </c>
      <c r="D11" s="57">
        <v>159</v>
      </c>
      <c r="E11" s="57">
        <f>SUM(E9:E10)</f>
        <v>173</v>
      </c>
      <c r="F11" s="57">
        <v>174</v>
      </c>
      <c r="G11" s="57">
        <v>165</v>
      </c>
      <c r="H11" s="57">
        <v>671</v>
      </c>
      <c r="I11" s="57">
        <v>166</v>
      </c>
      <c r="J11" s="57">
        <f>SUM(J9:J10)</f>
        <v>172</v>
      </c>
    </row>
    <row r="12" spans="3:10" s="66" customFormat="1" ht="15" customHeight="1" x14ac:dyDescent="0.25">
      <c r="C12" s="31" t="s">
        <v>37</v>
      </c>
      <c r="D12" s="32">
        <v>0</v>
      </c>
      <c r="E12" s="32">
        <v>1</v>
      </c>
      <c r="F12" s="32">
        <v>0</v>
      </c>
      <c r="G12" s="32">
        <v>0</v>
      </c>
      <c r="H12" s="33">
        <v>1</v>
      </c>
      <c r="I12" s="32">
        <v>0</v>
      </c>
      <c r="J12" s="32">
        <v>2</v>
      </c>
    </row>
    <row r="13" spans="3:10" x14ac:dyDescent="0.25">
      <c r="C13" s="101" t="s">
        <v>41</v>
      </c>
      <c r="D13" s="102">
        <v>159</v>
      </c>
      <c r="E13" s="102">
        <f>E11-E12</f>
        <v>172</v>
      </c>
      <c r="F13" s="102">
        <v>174</v>
      </c>
      <c r="G13" s="102">
        <v>165</v>
      </c>
      <c r="H13" s="102">
        <v>670</v>
      </c>
      <c r="I13" s="102">
        <v>166</v>
      </c>
      <c r="J13" s="102">
        <f>J11-J12</f>
        <v>170</v>
      </c>
    </row>
    <row r="14" spans="3:10" s="66" customFormat="1" ht="15.6" customHeight="1" x14ac:dyDescent="0.25">
      <c r="C14" s="34"/>
      <c r="D14" s="35"/>
      <c r="E14" s="35"/>
      <c r="F14" s="35"/>
      <c r="G14" s="35"/>
      <c r="H14" s="35"/>
      <c r="I14" s="35"/>
      <c r="J14" s="35"/>
    </row>
    <row r="15" spans="3:10" x14ac:dyDescent="0.25">
      <c r="C15" s="125" t="s">
        <v>80</v>
      </c>
      <c r="D15" s="103">
        <v>1.03</v>
      </c>
      <c r="E15" s="103">
        <f>E13/E16</f>
        <v>1.1168831168831168</v>
      </c>
      <c r="F15" s="103">
        <v>1.1399999999999999</v>
      </c>
      <c r="G15" s="103">
        <v>1.1000000000000001</v>
      </c>
      <c r="H15" s="103">
        <v>4.38</v>
      </c>
      <c r="I15" s="103">
        <v>1.1299999999999999</v>
      </c>
      <c r="J15" s="103">
        <f>J13/J16</f>
        <v>1.1643835616438356</v>
      </c>
    </row>
    <row r="16" spans="3:10" x14ac:dyDescent="0.25">
      <c r="C16" s="34" t="s">
        <v>11</v>
      </c>
      <c r="D16" s="33">
        <v>154</v>
      </c>
      <c r="E16" s="33">
        <v>154</v>
      </c>
      <c r="F16" s="33">
        <v>153</v>
      </c>
      <c r="G16" s="33">
        <v>150</v>
      </c>
      <c r="H16" s="33">
        <v>153</v>
      </c>
      <c r="I16" s="33">
        <v>147</v>
      </c>
      <c r="J16" s="33">
        <v>146</v>
      </c>
    </row>
    <row r="18" spans="3:3" s="1" customFormat="1" x14ac:dyDescent="0.25">
      <c r="C18" s="124" t="s">
        <v>108</v>
      </c>
    </row>
    <row r="19" spans="3:3" x14ac:dyDescent="0.25">
      <c r="C19" s="90" t="s">
        <v>79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J5"/>
  </mergeCells>
  <pageMargins left="0.7" right="0.7" top="0.75" bottom="0.75" header="0.3" footer="0.3"/>
  <pageSetup scale="7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71"/>
  <sheetViews>
    <sheetView showGridLines="0" zoomScale="90" zoomScaleNormal="90" zoomScaleSheetLayoutView="90" workbookViewId="0">
      <selection activeCell="H2" sqref="H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5"/>
    </row>
    <row r="2" spans="2:14" ht="31.5" x14ac:dyDescent="0.5">
      <c r="B2" s="142" t="s">
        <v>27</v>
      </c>
      <c r="C2" s="142"/>
      <c r="D2" s="142"/>
      <c r="E2" s="142"/>
      <c r="F2" s="142"/>
      <c r="G2" s="142"/>
      <c r="H2" s="142"/>
      <c r="I2" s="142"/>
      <c r="J2" s="59"/>
      <c r="K2" s="59"/>
      <c r="L2" s="59"/>
    </row>
    <row r="3" spans="2:14" x14ac:dyDescent="0.25">
      <c r="B3" s="71"/>
      <c r="C3" s="72"/>
      <c r="D3" s="72"/>
      <c r="E3" s="72"/>
      <c r="F3" s="72"/>
      <c r="G3" s="72"/>
      <c r="H3" s="135"/>
      <c r="I3" s="73"/>
      <c r="J3" s="73"/>
      <c r="K3" s="73"/>
      <c r="L3" s="73"/>
      <c r="M3" s="71"/>
      <c r="N3" s="71"/>
    </row>
    <row r="4" spans="2:14" x14ac:dyDescent="0.25">
      <c r="B4" s="71"/>
      <c r="C4" s="72"/>
      <c r="D4" s="72"/>
      <c r="E4" s="72"/>
      <c r="F4" s="72"/>
      <c r="G4" s="72"/>
      <c r="H4" s="135"/>
      <c r="I4" s="73"/>
      <c r="J4" s="73"/>
      <c r="K4" s="73"/>
      <c r="L4" s="73"/>
      <c r="M4" s="71"/>
      <c r="N4" s="71"/>
    </row>
    <row r="5" spans="2:14" x14ac:dyDescent="0.25">
      <c r="B5" s="78"/>
      <c r="C5" s="197" t="s">
        <v>101</v>
      </c>
      <c r="D5" s="197"/>
      <c r="E5" s="197"/>
      <c r="F5" s="197"/>
      <c r="G5" s="197"/>
      <c r="H5" s="197"/>
      <c r="I5" s="73"/>
      <c r="J5" s="73"/>
      <c r="K5" s="73"/>
      <c r="L5" s="73"/>
      <c r="M5" s="71"/>
      <c r="N5" s="71"/>
    </row>
    <row r="6" spans="2:14" x14ac:dyDescent="0.25">
      <c r="B6" s="78"/>
      <c r="C6" s="196" t="s">
        <v>3</v>
      </c>
      <c r="D6" s="196"/>
      <c r="E6" s="196"/>
      <c r="F6" s="196"/>
      <c r="G6" s="196"/>
      <c r="H6" s="196"/>
      <c r="I6" s="73"/>
      <c r="J6" s="73"/>
      <c r="K6" s="73"/>
      <c r="L6" s="73"/>
      <c r="M6" s="71"/>
      <c r="N6" s="71"/>
    </row>
    <row r="7" spans="2:14" ht="26.25" x14ac:dyDescent="0.25">
      <c r="B7" s="78"/>
      <c r="C7" s="79" t="s">
        <v>13</v>
      </c>
      <c r="D7" s="79" t="s">
        <v>82</v>
      </c>
      <c r="E7" s="79" t="s">
        <v>87</v>
      </c>
      <c r="F7" s="79" t="s">
        <v>56</v>
      </c>
      <c r="G7" s="156" t="s">
        <v>54</v>
      </c>
      <c r="H7" s="79" t="s">
        <v>34</v>
      </c>
      <c r="I7" s="73"/>
      <c r="J7" s="73"/>
      <c r="K7" s="73"/>
      <c r="L7" s="71"/>
      <c r="M7" s="71"/>
    </row>
    <row r="8" spans="2:14" x14ac:dyDescent="0.25">
      <c r="B8" s="78" t="s">
        <v>33</v>
      </c>
      <c r="C8" s="104">
        <v>101</v>
      </c>
      <c r="D8" s="104">
        <v>0</v>
      </c>
      <c r="E8" s="104">
        <v>15</v>
      </c>
      <c r="F8" s="104">
        <v>0</v>
      </c>
      <c r="G8" s="104">
        <v>0</v>
      </c>
      <c r="H8" s="104">
        <f>SUM(C8:G8)</f>
        <v>116</v>
      </c>
      <c r="I8" s="73"/>
      <c r="J8" s="73"/>
      <c r="K8" s="73"/>
      <c r="L8" s="71"/>
      <c r="M8" s="71"/>
    </row>
    <row r="9" spans="2:14" x14ac:dyDescent="0.25">
      <c r="B9" s="78" t="s">
        <v>31</v>
      </c>
      <c r="C9" s="121">
        <v>68</v>
      </c>
      <c r="D9" s="121">
        <v>0</v>
      </c>
      <c r="E9" s="121">
        <v>17</v>
      </c>
      <c r="F9" s="121">
        <v>2</v>
      </c>
      <c r="G9" s="121">
        <v>0</v>
      </c>
      <c r="H9" s="121">
        <f>SUM(C9:G9)</f>
        <v>87</v>
      </c>
      <c r="I9" s="73"/>
      <c r="J9" s="73"/>
      <c r="K9" s="73"/>
      <c r="L9" s="71"/>
      <c r="M9" s="71"/>
    </row>
    <row r="10" spans="2:14" x14ac:dyDescent="0.25">
      <c r="B10" s="78" t="s">
        <v>30</v>
      </c>
      <c r="C10" s="121">
        <v>61</v>
      </c>
      <c r="D10" s="121">
        <v>0</v>
      </c>
      <c r="E10" s="121">
        <v>11</v>
      </c>
      <c r="F10" s="121">
        <v>0</v>
      </c>
      <c r="G10" s="121">
        <v>0</v>
      </c>
      <c r="H10" s="121">
        <f>SUM(C10:G10)</f>
        <v>72</v>
      </c>
      <c r="I10" s="73"/>
      <c r="J10" s="73"/>
      <c r="K10" s="73"/>
      <c r="L10" s="71"/>
      <c r="M10" s="71"/>
    </row>
    <row r="11" spans="2:14" x14ac:dyDescent="0.25">
      <c r="B11" s="78" t="s">
        <v>38</v>
      </c>
      <c r="C11" s="121">
        <v>-20</v>
      </c>
      <c r="D11" s="121">
        <v>1</v>
      </c>
      <c r="E11" s="121">
        <v>0</v>
      </c>
      <c r="F11" s="121">
        <v>0</v>
      </c>
      <c r="G11" s="121">
        <v>0</v>
      </c>
      <c r="H11" s="121">
        <f>SUM(C11:G11)</f>
        <v>-19</v>
      </c>
      <c r="I11" s="73"/>
      <c r="J11" s="73"/>
      <c r="K11" s="73"/>
      <c r="L11" s="71"/>
      <c r="M11" s="71"/>
    </row>
    <row r="12" spans="2:14" ht="15.75" thickBot="1" x14ac:dyDescent="0.3">
      <c r="B12" s="78" t="s">
        <v>14</v>
      </c>
      <c r="C12" s="106">
        <f t="shared" ref="C12:H12" si="0">SUM(C8:C11)</f>
        <v>210</v>
      </c>
      <c r="D12" s="106">
        <f t="shared" si="0"/>
        <v>1</v>
      </c>
      <c r="E12" s="106">
        <f t="shared" si="0"/>
        <v>43</v>
      </c>
      <c r="F12" s="106">
        <f t="shared" si="0"/>
        <v>2</v>
      </c>
      <c r="G12" s="106">
        <f t="shared" si="0"/>
        <v>0</v>
      </c>
      <c r="H12" s="106">
        <f t="shared" si="0"/>
        <v>256</v>
      </c>
      <c r="I12" s="73"/>
      <c r="J12" s="73"/>
      <c r="K12" s="73"/>
      <c r="L12" s="71"/>
      <c r="M12" s="71"/>
    </row>
    <row r="13" spans="2:14" ht="15.75" thickTop="1" x14ac:dyDescent="0.25">
      <c r="B13" s="78"/>
      <c r="C13" s="133"/>
      <c r="D13" s="133"/>
      <c r="E13" s="133"/>
      <c r="F13" s="133"/>
      <c r="G13" s="133"/>
      <c r="H13" s="133"/>
      <c r="I13" s="73"/>
      <c r="J13" s="73"/>
      <c r="K13" s="73"/>
      <c r="L13" s="71"/>
      <c r="M13" s="71"/>
    </row>
    <row r="14" spans="2:14" x14ac:dyDescent="0.25">
      <c r="B14" s="78"/>
      <c r="C14" s="197" t="s">
        <v>77</v>
      </c>
      <c r="D14" s="197"/>
      <c r="E14" s="197"/>
      <c r="F14" s="197"/>
      <c r="G14" s="197"/>
      <c r="H14" s="197"/>
      <c r="I14" s="73"/>
      <c r="J14" s="73"/>
      <c r="K14" s="73"/>
      <c r="L14" s="73"/>
      <c r="M14" s="71"/>
      <c r="N14" s="71"/>
    </row>
    <row r="15" spans="2:14" x14ac:dyDescent="0.25">
      <c r="B15" s="78"/>
      <c r="C15" s="196" t="s">
        <v>3</v>
      </c>
      <c r="D15" s="196"/>
      <c r="E15" s="196"/>
      <c r="F15" s="196"/>
      <c r="G15" s="196"/>
      <c r="H15" s="196"/>
      <c r="I15" s="73"/>
      <c r="J15" s="73"/>
      <c r="K15" s="73"/>
      <c r="L15" s="73"/>
      <c r="M15" s="71"/>
      <c r="N15" s="71"/>
    </row>
    <row r="16" spans="2:14" ht="26.25" x14ac:dyDescent="0.25">
      <c r="B16" s="78"/>
      <c r="C16" s="79" t="s">
        <v>13</v>
      </c>
      <c r="D16" s="79" t="s">
        <v>82</v>
      </c>
      <c r="E16" s="79" t="s">
        <v>87</v>
      </c>
      <c r="F16" s="79" t="s">
        <v>56</v>
      </c>
      <c r="G16" s="156" t="s">
        <v>54</v>
      </c>
      <c r="H16" s="79" t="s">
        <v>34</v>
      </c>
      <c r="I16" s="73"/>
      <c r="J16" s="73"/>
      <c r="K16" s="73"/>
      <c r="L16" s="71"/>
      <c r="M16" s="71"/>
    </row>
    <row r="17" spans="2:14" x14ac:dyDescent="0.25">
      <c r="B17" s="78" t="s">
        <v>33</v>
      </c>
      <c r="C17" s="104">
        <v>89</v>
      </c>
      <c r="D17" s="104">
        <v>0</v>
      </c>
      <c r="E17" s="104">
        <v>15</v>
      </c>
      <c r="F17" s="104">
        <v>0</v>
      </c>
      <c r="G17" s="104">
        <v>0</v>
      </c>
      <c r="H17" s="104">
        <v>104</v>
      </c>
      <c r="I17" s="73"/>
      <c r="J17" s="73"/>
      <c r="K17" s="73"/>
      <c r="L17" s="71"/>
      <c r="M17" s="71"/>
    </row>
    <row r="18" spans="2:14" x14ac:dyDescent="0.25">
      <c r="B18" s="78" t="s">
        <v>31</v>
      </c>
      <c r="C18" s="121">
        <v>73</v>
      </c>
      <c r="D18" s="121">
        <v>0</v>
      </c>
      <c r="E18" s="121">
        <v>17</v>
      </c>
      <c r="F18" s="121">
        <v>3</v>
      </c>
      <c r="G18" s="121">
        <v>0</v>
      </c>
      <c r="H18" s="121">
        <v>93</v>
      </c>
      <c r="I18" s="73"/>
      <c r="J18" s="73"/>
      <c r="K18" s="73"/>
      <c r="L18" s="71"/>
      <c r="M18" s="71"/>
    </row>
    <row r="19" spans="2:14" x14ac:dyDescent="0.25">
      <c r="B19" s="78" t="s">
        <v>30</v>
      </c>
      <c r="C19" s="121">
        <v>45</v>
      </c>
      <c r="D19" s="121">
        <v>0</v>
      </c>
      <c r="E19" s="121">
        <v>10</v>
      </c>
      <c r="F19" s="121">
        <v>0</v>
      </c>
      <c r="G19" s="121">
        <v>0</v>
      </c>
      <c r="H19" s="121">
        <v>55</v>
      </c>
      <c r="I19" s="73"/>
      <c r="J19" s="73"/>
      <c r="K19" s="73"/>
      <c r="L19" s="71"/>
      <c r="M19" s="71"/>
    </row>
    <row r="20" spans="2:14" x14ac:dyDescent="0.25">
      <c r="B20" s="78" t="s">
        <v>38</v>
      </c>
      <c r="C20" s="121">
        <v>-15</v>
      </c>
      <c r="D20" s="121">
        <v>2</v>
      </c>
      <c r="E20" s="121">
        <v>0</v>
      </c>
      <c r="F20" s="121">
        <v>0</v>
      </c>
      <c r="G20" s="121">
        <v>0</v>
      </c>
      <c r="H20" s="121">
        <v>-13</v>
      </c>
      <c r="I20" s="73"/>
      <c r="J20" s="73"/>
      <c r="K20" s="73"/>
      <c r="L20" s="71"/>
      <c r="M20" s="71"/>
    </row>
    <row r="21" spans="2:14" ht="15.75" thickBot="1" x14ac:dyDescent="0.3">
      <c r="B21" s="78" t="s">
        <v>14</v>
      </c>
      <c r="C21" s="106">
        <v>192</v>
      </c>
      <c r="D21" s="106">
        <v>2</v>
      </c>
      <c r="E21" s="106">
        <v>42</v>
      </c>
      <c r="F21" s="106">
        <v>3</v>
      </c>
      <c r="G21" s="106">
        <v>0</v>
      </c>
      <c r="H21" s="106">
        <v>239</v>
      </c>
      <c r="I21" s="73"/>
      <c r="J21" s="73"/>
      <c r="K21" s="73"/>
      <c r="L21" s="71"/>
      <c r="M21" s="71"/>
    </row>
    <row r="22" spans="2:14" ht="15.75" thickTop="1" x14ac:dyDescent="0.25">
      <c r="B22" s="71"/>
      <c r="C22" s="72"/>
      <c r="D22" s="72"/>
      <c r="E22" s="72"/>
      <c r="F22" s="72"/>
      <c r="G22" s="72"/>
      <c r="H22" s="135"/>
      <c r="I22" s="73"/>
      <c r="J22" s="73"/>
      <c r="K22" s="73"/>
      <c r="L22" s="73"/>
      <c r="M22" s="71"/>
      <c r="N22" s="71"/>
    </row>
    <row r="23" spans="2:14" x14ac:dyDescent="0.25">
      <c r="B23" s="114"/>
      <c r="C23" s="195" t="s">
        <v>71</v>
      </c>
      <c r="D23" s="195"/>
      <c r="E23" s="195"/>
      <c r="F23" s="195"/>
      <c r="G23" s="195"/>
      <c r="H23" s="195"/>
      <c r="I23" s="73"/>
      <c r="J23" s="73"/>
      <c r="K23" s="73"/>
      <c r="L23" s="73"/>
      <c r="M23" s="71"/>
      <c r="N23" s="71"/>
    </row>
    <row r="24" spans="2:14" x14ac:dyDescent="0.25">
      <c r="B24" s="114"/>
      <c r="C24" s="199" t="s">
        <v>3</v>
      </c>
      <c r="D24" s="199"/>
      <c r="E24" s="199"/>
      <c r="F24" s="199"/>
      <c r="G24" s="199"/>
      <c r="H24" s="199"/>
      <c r="I24" s="73"/>
      <c r="J24" s="73"/>
      <c r="K24" s="73"/>
      <c r="L24" s="73"/>
      <c r="M24" s="71"/>
      <c r="N24" s="71"/>
    </row>
    <row r="25" spans="2:14" ht="26.25" x14ac:dyDescent="0.25">
      <c r="B25" s="114"/>
      <c r="C25" s="156" t="s">
        <v>13</v>
      </c>
      <c r="D25" s="79" t="s">
        <v>82</v>
      </c>
      <c r="E25" s="79" t="s">
        <v>87</v>
      </c>
      <c r="F25" s="156" t="s">
        <v>56</v>
      </c>
      <c r="G25" s="156" t="s">
        <v>54</v>
      </c>
      <c r="H25" s="156" t="s">
        <v>34</v>
      </c>
      <c r="I25" s="73"/>
      <c r="J25" s="73"/>
      <c r="K25" s="73"/>
      <c r="L25" s="73"/>
      <c r="M25" s="71"/>
      <c r="N25" s="71"/>
    </row>
    <row r="26" spans="2:14" x14ac:dyDescent="0.25">
      <c r="B26" s="114" t="s">
        <v>90</v>
      </c>
      <c r="C26" s="104">
        <v>353</v>
      </c>
      <c r="D26" s="104">
        <v>0</v>
      </c>
      <c r="E26" s="104">
        <v>68</v>
      </c>
      <c r="F26" s="104">
        <v>0</v>
      </c>
      <c r="G26" s="104">
        <v>0</v>
      </c>
      <c r="H26" s="104">
        <v>421</v>
      </c>
      <c r="I26" s="73"/>
      <c r="J26" s="73"/>
      <c r="K26" s="73"/>
      <c r="L26" s="73"/>
      <c r="M26" s="71"/>
      <c r="N26" s="71"/>
    </row>
    <row r="27" spans="2:14" x14ac:dyDescent="0.25">
      <c r="B27" s="114" t="s">
        <v>91</v>
      </c>
      <c r="C27" s="121">
        <v>284</v>
      </c>
      <c r="D27" s="121">
        <v>0</v>
      </c>
      <c r="E27" s="121">
        <v>87</v>
      </c>
      <c r="F27" s="121">
        <v>10</v>
      </c>
      <c r="G27" s="121">
        <v>0</v>
      </c>
      <c r="H27" s="121">
        <v>381</v>
      </c>
      <c r="I27" s="73"/>
      <c r="J27" s="73"/>
      <c r="K27" s="73"/>
      <c r="L27" s="73"/>
      <c r="M27" s="71"/>
      <c r="N27" s="71"/>
    </row>
    <row r="28" spans="2:14" x14ac:dyDescent="0.25">
      <c r="B28" s="114" t="s">
        <v>30</v>
      </c>
      <c r="C28" s="121">
        <v>230</v>
      </c>
      <c r="D28" s="121">
        <v>0</v>
      </c>
      <c r="E28" s="121">
        <v>46</v>
      </c>
      <c r="F28" s="121">
        <v>0</v>
      </c>
      <c r="G28" s="121">
        <v>0</v>
      </c>
      <c r="H28" s="121">
        <v>276</v>
      </c>
      <c r="I28" s="73"/>
      <c r="J28" s="73"/>
      <c r="K28" s="73"/>
      <c r="L28" s="73"/>
      <c r="M28" s="71"/>
      <c r="N28" s="71"/>
    </row>
    <row r="29" spans="2:14" x14ac:dyDescent="0.25">
      <c r="B29" s="114" t="s">
        <v>38</v>
      </c>
      <c r="C29" s="121">
        <v>-118</v>
      </c>
      <c r="D29" s="121">
        <v>37</v>
      </c>
      <c r="E29" s="121">
        <v>0</v>
      </c>
      <c r="F29" s="121">
        <v>0</v>
      </c>
      <c r="G29" s="121">
        <v>7</v>
      </c>
      <c r="H29" s="121">
        <v>-74</v>
      </c>
      <c r="I29" s="73"/>
      <c r="J29" s="73"/>
      <c r="K29" s="73"/>
      <c r="L29" s="73"/>
      <c r="M29" s="71"/>
      <c r="N29" s="71"/>
    </row>
    <row r="30" spans="2:14" ht="15.75" thickBot="1" x14ac:dyDescent="0.3">
      <c r="B30" s="114" t="s">
        <v>14</v>
      </c>
      <c r="C30" s="106">
        <v>749</v>
      </c>
      <c r="D30" s="106">
        <v>37</v>
      </c>
      <c r="E30" s="106">
        <v>201</v>
      </c>
      <c r="F30" s="106">
        <v>10</v>
      </c>
      <c r="G30" s="106">
        <v>7</v>
      </c>
      <c r="H30" s="106">
        <v>1004</v>
      </c>
      <c r="I30" s="73"/>
      <c r="J30" s="73"/>
      <c r="K30" s="73"/>
      <c r="L30" s="73"/>
      <c r="M30" s="71"/>
      <c r="N30" s="71"/>
    </row>
    <row r="31" spans="2:14" ht="15.75" thickTop="1" x14ac:dyDescent="0.25">
      <c r="B31" s="158"/>
      <c r="C31" s="159"/>
      <c r="D31" s="159"/>
      <c r="E31" s="159"/>
      <c r="F31" s="159"/>
      <c r="G31" s="159"/>
      <c r="H31" s="160"/>
      <c r="I31" s="73"/>
      <c r="J31" s="73"/>
      <c r="K31" s="73"/>
      <c r="L31" s="73"/>
      <c r="M31" s="71"/>
      <c r="N31" s="71"/>
    </row>
    <row r="32" spans="2:14" x14ac:dyDescent="0.25">
      <c r="B32" s="114"/>
      <c r="C32" s="195" t="s">
        <v>70</v>
      </c>
      <c r="D32" s="195"/>
      <c r="E32" s="195"/>
      <c r="F32" s="195"/>
      <c r="G32" s="195"/>
      <c r="H32" s="195"/>
      <c r="I32" s="73"/>
      <c r="J32" s="73"/>
      <c r="K32" s="73"/>
      <c r="L32" s="73"/>
      <c r="M32" s="71"/>
      <c r="N32" s="71"/>
    </row>
    <row r="33" spans="2:14" x14ac:dyDescent="0.25">
      <c r="B33" s="114"/>
      <c r="C33" s="199" t="s">
        <v>3</v>
      </c>
      <c r="D33" s="199"/>
      <c r="E33" s="199"/>
      <c r="F33" s="199"/>
      <c r="G33" s="199"/>
      <c r="H33" s="199"/>
      <c r="I33" s="73"/>
      <c r="J33" s="73"/>
      <c r="K33" s="73"/>
      <c r="L33" s="73"/>
      <c r="M33" s="71"/>
      <c r="N33" s="71"/>
    </row>
    <row r="34" spans="2:14" ht="26.25" x14ac:dyDescent="0.25">
      <c r="B34" s="114"/>
      <c r="C34" s="156" t="s">
        <v>13</v>
      </c>
      <c r="D34" s="79" t="s">
        <v>82</v>
      </c>
      <c r="E34" s="79" t="s">
        <v>87</v>
      </c>
      <c r="F34" s="156" t="s">
        <v>56</v>
      </c>
      <c r="G34" s="156" t="s">
        <v>54</v>
      </c>
      <c r="H34" s="156" t="s">
        <v>34</v>
      </c>
      <c r="I34" s="73"/>
      <c r="J34" s="73"/>
      <c r="K34" s="73"/>
      <c r="L34" s="73"/>
      <c r="M34" s="71"/>
      <c r="N34" s="71"/>
    </row>
    <row r="35" spans="2:14" x14ac:dyDescent="0.25">
      <c r="B35" s="114" t="s">
        <v>90</v>
      </c>
      <c r="C35" s="104">
        <v>80</v>
      </c>
      <c r="D35" s="104">
        <v>0</v>
      </c>
      <c r="E35" s="104">
        <v>17</v>
      </c>
      <c r="F35" s="104">
        <v>0</v>
      </c>
      <c r="G35" s="104">
        <v>0</v>
      </c>
      <c r="H35" s="104">
        <v>97</v>
      </c>
      <c r="I35" s="73"/>
      <c r="J35" s="73"/>
      <c r="K35" s="73"/>
      <c r="L35" s="73"/>
      <c r="M35" s="71"/>
      <c r="N35" s="71"/>
    </row>
    <row r="36" spans="2:14" x14ac:dyDescent="0.25">
      <c r="B36" s="114" t="s">
        <v>91</v>
      </c>
      <c r="C36" s="121">
        <v>63</v>
      </c>
      <c r="D36" s="121">
        <v>0</v>
      </c>
      <c r="E36" s="121">
        <v>21</v>
      </c>
      <c r="F36" s="121">
        <v>3</v>
      </c>
      <c r="G36" s="121">
        <v>0</v>
      </c>
      <c r="H36" s="121">
        <v>87</v>
      </c>
      <c r="I36" s="73"/>
      <c r="J36" s="73"/>
      <c r="K36" s="73"/>
      <c r="L36" s="73"/>
      <c r="M36" s="71"/>
      <c r="N36" s="71"/>
    </row>
    <row r="37" spans="2:14" x14ac:dyDescent="0.25">
      <c r="B37" s="114" t="s">
        <v>30</v>
      </c>
      <c r="C37" s="121">
        <v>68</v>
      </c>
      <c r="D37" s="121">
        <v>0</v>
      </c>
      <c r="E37" s="121">
        <v>12</v>
      </c>
      <c r="F37" s="121">
        <v>0</v>
      </c>
      <c r="G37" s="121">
        <v>0</v>
      </c>
      <c r="H37" s="121">
        <v>80</v>
      </c>
      <c r="I37" s="73"/>
      <c r="J37" s="73"/>
      <c r="K37" s="73"/>
      <c r="L37" s="73"/>
      <c r="M37" s="71"/>
      <c r="N37" s="71"/>
    </row>
    <row r="38" spans="2:14" x14ac:dyDescent="0.25">
      <c r="B38" s="114" t="s">
        <v>38</v>
      </c>
      <c r="C38" s="121">
        <v>-23</v>
      </c>
      <c r="D38" s="121">
        <v>5</v>
      </c>
      <c r="E38" s="121">
        <v>0</v>
      </c>
      <c r="F38" s="121">
        <v>0</v>
      </c>
      <c r="G38" s="121">
        <v>0</v>
      </c>
      <c r="H38" s="121">
        <v>-18</v>
      </c>
      <c r="I38" s="73"/>
      <c r="J38" s="73"/>
      <c r="K38" s="73"/>
      <c r="L38" s="73"/>
      <c r="M38" s="71"/>
      <c r="N38" s="71"/>
    </row>
    <row r="39" spans="2:14" ht="15.75" thickBot="1" x14ac:dyDescent="0.3">
      <c r="B39" s="114" t="s">
        <v>14</v>
      </c>
      <c r="C39" s="106">
        <v>188</v>
      </c>
      <c r="D39" s="106">
        <v>5</v>
      </c>
      <c r="E39" s="106">
        <v>50</v>
      </c>
      <c r="F39" s="106">
        <v>3</v>
      </c>
      <c r="G39" s="106">
        <v>0</v>
      </c>
      <c r="H39" s="106">
        <v>246</v>
      </c>
      <c r="I39" s="73"/>
      <c r="J39" s="73"/>
      <c r="K39" s="73"/>
      <c r="L39" s="73"/>
      <c r="M39" s="71"/>
      <c r="N39" s="71"/>
    </row>
    <row r="40" spans="2:14" ht="15.75" thickTop="1" x14ac:dyDescent="0.25">
      <c r="B40" s="158"/>
      <c r="C40" s="159"/>
      <c r="D40" s="159"/>
      <c r="E40" s="159"/>
      <c r="F40" s="159"/>
      <c r="G40" s="159"/>
      <c r="H40" s="160"/>
      <c r="I40" s="73"/>
      <c r="J40" s="73"/>
      <c r="K40" s="73"/>
      <c r="L40" s="73"/>
      <c r="M40" s="71"/>
      <c r="N40" s="71"/>
    </row>
    <row r="41" spans="2:14" x14ac:dyDescent="0.25">
      <c r="B41" s="114"/>
      <c r="C41" s="195" t="s">
        <v>61</v>
      </c>
      <c r="D41" s="195"/>
      <c r="E41" s="195"/>
      <c r="F41" s="195"/>
      <c r="G41" s="195"/>
      <c r="H41" s="195"/>
      <c r="I41" s="137"/>
      <c r="J41" s="73"/>
      <c r="K41" s="73"/>
      <c r="L41" s="73"/>
      <c r="M41" s="71"/>
      <c r="N41" s="71"/>
    </row>
    <row r="42" spans="2:14" x14ac:dyDescent="0.25">
      <c r="B42" s="114"/>
      <c r="C42" s="199" t="s">
        <v>3</v>
      </c>
      <c r="D42" s="199"/>
      <c r="E42" s="199"/>
      <c r="F42" s="199"/>
      <c r="G42" s="199"/>
      <c r="H42" s="199"/>
      <c r="I42" s="130"/>
      <c r="J42" s="73"/>
      <c r="K42" s="73"/>
      <c r="L42" s="73"/>
      <c r="M42" s="71"/>
      <c r="N42" s="71"/>
    </row>
    <row r="43" spans="2:14" ht="26.25" x14ac:dyDescent="0.25">
      <c r="B43" s="114"/>
      <c r="C43" s="156" t="s">
        <v>13</v>
      </c>
      <c r="D43" s="79" t="s">
        <v>82</v>
      </c>
      <c r="E43" s="79" t="s">
        <v>87</v>
      </c>
      <c r="F43" s="156" t="s">
        <v>56</v>
      </c>
      <c r="G43" s="156" t="s">
        <v>54</v>
      </c>
      <c r="H43" s="156" t="s">
        <v>34</v>
      </c>
      <c r="I43" s="73"/>
      <c r="J43" s="73"/>
      <c r="K43" s="71"/>
      <c r="L43" s="71"/>
    </row>
    <row r="44" spans="2:14" x14ac:dyDescent="0.25">
      <c r="B44" s="114" t="s">
        <v>90</v>
      </c>
      <c r="C44" s="104">
        <v>89</v>
      </c>
      <c r="D44" s="104">
        <v>0</v>
      </c>
      <c r="E44" s="104">
        <v>17</v>
      </c>
      <c r="F44" s="104">
        <v>0</v>
      </c>
      <c r="G44" s="104">
        <v>0</v>
      </c>
      <c r="H44" s="104">
        <v>106</v>
      </c>
      <c r="I44" s="73"/>
      <c r="J44" s="73"/>
      <c r="K44" s="71"/>
      <c r="L44" s="71"/>
    </row>
    <row r="45" spans="2:14" x14ac:dyDescent="0.25">
      <c r="B45" s="114" t="s">
        <v>91</v>
      </c>
      <c r="C45" s="121">
        <v>92</v>
      </c>
      <c r="D45" s="121">
        <v>0</v>
      </c>
      <c r="E45" s="121">
        <v>22</v>
      </c>
      <c r="F45" s="121">
        <v>2</v>
      </c>
      <c r="G45" s="121">
        <v>0</v>
      </c>
      <c r="H45" s="121">
        <v>116</v>
      </c>
      <c r="I45" s="73"/>
      <c r="J45" s="73"/>
      <c r="K45" s="71"/>
      <c r="L45" s="71"/>
    </row>
    <row r="46" spans="2:14" x14ac:dyDescent="0.25">
      <c r="B46" s="114" t="s">
        <v>30</v>
      </c>
      <c r="C46" s="121">
        <v>52</v>
      </c>
      <c r="D46" s="121">
        <v>0</v>
      </c>
      <c r="E46" s="121">
        <v>11</v>
      </c>
      <c r="F46" s="121">
        <v>0</v>
      </c>
      <c r="G46" s="121">
        <v>0</v>
      </c>
      <c r="H46" s="121">
        <v>63</v>
      </c>
      <c r="I46" s="73"/>
      <c r="J46" s="73"/>
      <c r="K46" s="71"/>
      <c r="L46" s="71"/>
    </row>
    <row r="47" spans="2:14" x14ac:dyDescent="0.25">
      <c r="B47" s="114" t="s">
        <v>38</v>
      </c>
      <c r="C47" s="121">
        <v>-30</v>
      </c>
      <c r="D47" s="121">
        <v>7</v>
      </c>
      <c r="E47" s="121">
        <v>0</v>
      </c>
      <c r="F47" s="121">
        <v>0</v>
      </c>
      <c r="G47" s="121">
        <v>0</v>
      </c>
      <c r="H47" s="121">
        <v>-23</v>
      </c>
      <c r="I47" s="73"/>
      <c r="J47" s="73"/>
      <c r="K47" s="71"/>
      <c r="L47" s="71"/>
    </row>
    <row r="48" spans="2:14" ht="15.75" thickBot="1" x14ac:dyDescent="0.3">
      <c r="B48" s="114" t="s">
        <v>14</v>
      </c>
      <c r="C48" s="106">
        <v>203</v>
      </c>
      <c r="D48" s="106">
        <v>7</v>
      </c>
      <c r="E48" s="106">
        <v>50</v>
      </c>
      <c r="F48" s="106">
        <v>2</v>
      </c>
      <c r="G48" s="106">
        <v>0</v>
      </c>
      <c r="H48" s="106">
        <v>262</v>
      </c>
      <c r="I48" s="73"/>
      <c r="J48" s="73"/>
      <c r="K48" s="71"/>
      <c r="L48" s="71"/>
    </row>
    <row r="49" spans="2:14" ht="15.75" thickTop="1" x14ac:dyDescent="0.25">
      <c r="B49" s="114"/>
      <c r="C49" s="133"/>
      <c r="D49" s="133"/>
      <c r="E49" s="133"/>
      <c r="F49" s="133"/>
      <c r="G49" s="133"/>
      <c r="H49" s="157"/>
      <c r="I49" s="73"/>
      <c r="J49" s="73"/>
      <c r="K49" s="71"/>
      <c r="L49" s="71"/>
    </row>
    <row r="50" spans="2:14" x14ac:dyDescent="0.25">
      <c r="B50" s="114"/>
      <c r="C50" s="195" t="s">
        <v>65</v>
      </c>
      <c r="D50" s="195"/>
      <c r="E50" s="195"/>
      <c r="F50" s="195"/>
      <c r="G50" s="195"/>
      <c r="H50" s="195"/>
      <c r="I50" s="137"/>
      <c r="J50" s="73"/>
      <c r="K50" s="73"/>
      <c r="L50" s="73"/>
      <c r="M50" s="71"/>
      <c r="N50" s="71"/>
    </row>
    <row r="51" spans="2:14" x14ac:dyDescent="0.25">
      <c r="B51" s="114"/>
      <c r="C51" s="199" t="s">
        <v>3</v>
      </c>
      <c r="D51" s="199"/>
      <c r="E51" s="199"/>
      <c r="F51" s="199"/>
      <c r="G51" s="199"/>
      <c r="H51" s="199"/>
      <c r="I51" s="130"/>
      <c r="J51" s="73"/>
      <c r="K51" s="73"/>
      <c r="L51" s="73"/>
      <c r="M51" s="71"/>
      <c r="N51" s="71"/>
    </row>
    <row r="52" spans="2:14" ht="26.25" x14ac:dyDescent="0.25">
      <c r="B52" s="114"/>
      <c r="C52" s="156" t="s">
        <v>13</v>
      </c>
      <c r="D52" s="79" t="s">
        <v>82</v>
      </c>
      <c r="E52" s="79" t="s">
        <v>87</v>
      </c>
      <c r="F52" s="156" t="s">
        <v>56</v>
      </c>
      <c r="G52" s="156" t="s">
        <v>54</v>
      </c>
      <c r="H52" s="156" t="s">
        <v>34</v>
      </c>
      <c r="I52" s="73"/>
      <c r="J52" s="73"/>
      <c r="K52" s="71"/>
      <c r="L52" s="71"/>
    </row>
    <row r="53" spans="2:14" x14ac:dyDescent="0.25">
      <c r="B53" s="114" t="s">
        <v>90</v>
      </c>
      <c r="C53" s="104">
        <v>94</v>
      </c>
      <c r="D53" s="104">
        <v>0</v>
      </c>
      <c r="E53" s="104">
        <v>17</v>
      </c>
      <c r="F53" s="104">
        <v>0</v>
      </c>
      <c r="G53" s="104">
        <v>0</v>
      </c>
      <c r="H53" s="104">
        <v>111</v>
      </c>
      <c r="I53" s="73"/>
      <c r="J53" s="73"/>
      <c r="K53" s="71"/>
      <c r="L53" s="71"/>
    </row>
    <row r="54" spans="2:14" x14ac:dyDescent="0.25">
      <c r="B54" s="114" t="s">
        <v>91</v>
      </c>
      <c r="C54" s="121">
        <v>60</v>
      </c>
      <c r="D54" s="121">
        <v>0</v>
      </c>
      <c r="E54" s="121">
        <v>22</v>
      </c>
      <c r="F54" s="121">
        <v>2</v>
      </c>
      <c r="G54" s="121">
        <v>0</v>
      </c>
      <c r="H54" s="121">
        <v>84</v>
      </c>
      <c r="I54" s="73"/>
      <c r="J54" s="73"/>
      <c r="K54" s="71"/>
      <c r="L54" s="71"/>
    </row>
    <row r="55" spans="2:14" x14ac:dyDescent="0.25">
      <c r="B55" s="114" t="s">
        <v>30</v>
      </c>
      <c r="C55" s="121">
        <v>68</v>
      </c>
      <c r="D55" s="121">
        <v>0</v>
      </c>
      <c r="E55" s="121">
        <v>12</v>
      </c>
      <c r="F55" s="121">
        <v>0</v>
      </c>
      <c r="G55" s="121">
        <v>0</v>
      </c>
      <c r="H55" s="121">
        <f>SUM(C55:F55)</f>
        <v>80</v>
      </c>
      <c r="I55" s="73"/>
      <c r="J55" s="73"/>
      <c r="K55" s="71"/>
      <c r="L55" s="71"/>
    </row>
    <row r="56" spans="2:14" x14ac:dyDescent="0.25">
      <c r="B56" s="114" t="s">
        <v>38</v>
      </c>
      <c r="C56" s="121">
        <v>-23</v>
      </c>
      <c r="D56" s="121">
        <v>8</v>
      </c>
      <c r="E56" s="121">
        <v>0</v>
      </c>
      <c r="F56" s="121">
        <v>0</v>
      </c>
      <c r="G56" s="121">
        <v>0</v>
      </c>
      <c r="H56" s="121">
        <f>SUM(C56:F56)</f>
        <v>-15</v>
      </c>
      <c r="I56" s="73"/>
      <c r="J56" s="73"/>
      <c r="K56" s="71"/>
      <c r="L56" s="71"/>
    </row>
    <row r="57" spans="2:14" ht="15.75" thickBot="1" x14ac:dyDescent="0.3">
      <c r="B57" s="114" t="s">
        <v>14</v>
      </c>
      <c r="C57" s="106">
        <f>SUM(C53:C56)</f>
        <v>199</v>
      </c>
      <c r="D57" s="106">
        <f>SUM(D53:D56)</f>
        <v>8</v>
      </c>
      <c r="E57" s="106">
        <f t="shared" ref="E57:F57" si="1">SUM(E53:E56)</f>
        <v>51</v>
      </c>
      <c r="F57" s="106">
        <f t="shared" si="1"/>
        <v>2</v>
      </c>
      <c r="G57" s="106">
        <v>0</v>
      </c>
      <c r="H57" s="106">
        <f>SUM(H53:H56)</f>
        <v>260</v>
      </c>
      <c r="I57" s="73"/>
      <c r="J57" s="73"/>
      <c r="K57" s="71"/>
      <c r="L57" s="71"/>
    </row>
    <row r="58" spans="2:14" ht="15.75" thickTop="1" x14ac:dyDescent="0.25">
      <c r="B58" s="158"/>
      <c r="C58" s="159"/>
      <c r="D58" s="159"/>
      <c r="E58" s="159"/>
      <c r="F58" s="159"/>
      <c r="G58" s="159"/>
      <c r="H58" s="159"/>
      <c r="I58" s="73"/>
      <c r="J58" s="73"/>
      <c r="K58" s="73"/>
      <c r="L58" s="73"/>
      <c r="M58" s="71"/>
      <c r="N58" s="71"/>
    </row>
    <row r="59" spans="2:14" x14ac:dyDescent="0.25">
      <c r="B59" s="114"/>
      <c r="C59" s="195" t="s">
        <v>50</v>
      </c>
      <c r="D59" s="195"/>
      <c r="E59" s="195"/>
      <c r="F59" s="195"/>
      <c r="G59" s="195"/>
      <c r="H59" s="195"/>
      <c r="I59" s="137"/>
      <c r="J59" s="73"/>
      <c r="K59" s="73"/>
      <c r="L59" s="73"/>
      <c r="M59" s="71"/>
      <c r="N59" s="71"/>
    </row>
    <row r="60" spans="2:14" x14ac:dyDescent="0.25">
      <c r="B60" s="114"/>
      <c r="C60" s="199" t="s">
        <v>3</v>
      </c>
      <c r="D60" s="199"/>
      <c r="E60" s="199"/>
      <c r="F60" s="199"/>
      <c r="G60" s="199"/>
      <c r="H60" s="199"/>
      <c r="I60" s="130"/>
      <c r="J60" s="73"/>
      <c r="K60" s="73"/>
      <c r="L60" s="73"/>
      <c r="M60" s="71"/>
      <c r="N60" s="71"/>
    </row>
    <row r="61" spans="2:14" ht="26.25" x14ac:dyDescent="0.25">
      <c r="B61" s="114"/>
      <c r="C61" s="156" t="s">
        <v>13</v>
      </c>
      <c r="D61" s="79" t="s">
        <v>82</v>
      </c>
      <c r="E61" s="79" t="s">
        <v>87</v>
      </c>
      <c r="F61" s="156" t="s">
        <v>56</v>
      </c>
      <c r="G61" s="156" t="s">
        <v>54</v>
      </c>
      <c r="H61" s="156" t="s">
        <v>34</v>
      </c>
      <c r="I61" s="73"/>
      <c r="J61" s="73"/>
      <c r="K61" s="73"/>
      <c r="L61" s="73"/>
      <c r="M61" s="71"/>
      <c r="N61" s="71"/>
    </row>
    <row r="62" spans="2:14" x14ac:dyDescent="0.25">
      <c r="B62" s="114" t="s">
        <v>90</v>
      </c>
      <c r="C62" s="104">
        <v>90</v>
      </c>
      <c r="D62" s="104">
        <v>0</v>
      </c>
      <c r="E62" s="104">
        <v>17</v>
      </c>
      <c r="F62" s="104">
        <v>0</v>
      </c>
      <c r="G62" s="104">
        <v>0</v>
      </c>
      <c r="H62" s="104">
        <v>107</v>
      </c>
      <c r="I62" s="73"/>
      <c r="J62" s="73"/>
      <c r="K62" s="73"/>
      <c r="L62" s="73"/>
      <c r="M62" s="71"/>
      <c r="N62" s="71"/>
    </row>
    <row r="63" spans="2:14" x14ac:dyDescent="0.25">
      <c r="B63" s="114" t="s">
        <v>91</v>
      </c>
      <c r="C63" s="121">
        <v>69</v>
      </c>
      <c r="D63" s="121">
        <v>0</v>
      </c>
      <c r="E63" s="121">
        <v>22</v>
      </c>
      <c r="F63" s="121">
        <v>3</v>
      </c>
      <c r="G63" s="121">
        <v>0</v>
      </c>
      <c r="H63" s="121">
        <v>94</v>
      </c>
      <c r="I63" s="73"/>
      <c r="J63" s="73"/>
      <c r="K63" s="73"/>
      <c r="L63" s="73"/>
      <c r="M63" s="71"/>
      <c r="N63" s="71"/>
    </row>
    <row r="64" spans="2:14" x14ac:dyDescent="0.25">
      <c r="B64" s="114" t="s">
        <v>30</v>
      </c>
      <c r="C64" s="121">
        <v>42</v>
      </c>
      <c r="D64" s="121">
        <v>0</v>
      </c>
      <c r="E64" s="121">
        <v>11</v>
      </c>
      <c r="F64" s="121">
        <v>0</v>
      </c>
      <c r="G64" s="121">
        <v>0</v>
      </c>
      <c r="H64" s="121">
        <v>53</v>
      </c>
      <c r="I64" s="73"/>
      <c r="J64" s="73"/>
      <c r="K64" s="73"/>
      <c r="L64" s="73"/>
      <c r="M64" s="71"/>
      <c r="N64" s="71"/>
    </row>
    <row r="65" spans="2:14" x14ac:dyDescent="0.25">
      <c r="B65" s="114" t="s">
        <v>38</v>
      </c>
      <c r="C65" s="121">
        <v>-42</v>
      </c>
      <c r="D65" s="121">
        <v>17</v>
      </c>
      <c r="E65" s="121">
        <v>0</v>
      </c>
      <c r="F65" s="121">
        <v>0</v>
      </c>
      <c r="G65" s="121">
        <v>7</v>
      </c>
      <c r="H65" s="121">
        <v>-18</v>
      </c>
      <c r="I65" s="73"/>
      <c r="J65" s="73"/>
      <c r="K65" s="73"/>
      <c r="L65" s="73"/>
      <c r="M65" s="71"/>
      <c r="N65" s="71"/>
    </row>
    <row r="66" spans="2:14" ht="15.75" thickBot="1" x14ac:dyDescent="0.3">
      <c r="B66" s="114" t="s">
        <v>14</v>
      </c>
      <c r="C66" s="106">
        <v>159</v>
      </c>
      <c r="D66" s="106">
        <v>17</v>
      </c>
      <c r="E66" s="106">
        <v>50</v>
      </c>
      <c r="F66" s="106">
        <v>3</v>
      </c>
      <c r="G66" s="106">
        <v>7</v>
      </c>
      <c r="H66" s="106">
        <v>236</v>
      </c>
      <c r="I66" s="73"/>
      <c r="J66" s="73"/>
      <c r="K66" s="73"/>
      <c r="L66" s="73"/>
      <c r="M66" s="71"/>
      <c r="N66" s="71"/>
    </row>
    <row r="67" spans="2:14" ht="15.75" thickTop="1" x14ac:dyDescent="0.25">
      <c r="B67" s="71"/>
      <c r="C67" s="72"/>
      <c r="D67" s="72"/>
      <c r="E67" s="72"/>
      <c r="F67" s="72"/>
      <c r="G67" s="72"/>
      <c r="H67" s="72"/>
      <c r="I67" s="73"/>
      <c r="J67" s="73"/>
      <c r="K67" s="73"/>
      <c r="L67" s="73"/>
      <c r="M67" s="71"/>
      <c r="N67" s="71"/>
    </row>
    <row r="68" spans="2:14" x14ac:dyDescent="0.25">
      <c r="B68" s="167" t="s">
        <v>95</v>
      </c>
      <c r="C68" s="132"/>
      <c r="D68" s="132"/>
      <c r="E68" s="132"/>
      <c r="F68" s="132"/>
      <c r="G68" s="132"/>
      <c r="H68" s="71"/>
      <c r="I68" s="71"/>
      <c r="J68" s="71"/>
      <c r="K68" s="71"/>
      <c r="L68" s="71"/>
      <c r="M68" s="71"/>
    </row>
    <row r="69" spans="2:14" x14ac:dyDescent="0.25">
      <c r="B69" s="78"/>
      <c r="C69" s="132"/>
      <c r="D69" s="132"/>
      <c r="E69" s="132"/>
      <c r="F69" s="132"/>
      <c r="G69" s="132"/>
      <c r="H69" s="132"/>
      <c r="I69" s="71"/>
      <c r="J69" s="71"/>
      <c r="K69" s="71"/>
      <c r="L69" s="71"/>
      <c r="M69" s="71"/>
      <c r="N69" s="71"/>
    </row>
    <row r="70" spans="2:14" x14ac:dyDescent="0.25">
      <c r="B70" s="154"/>
      <c r="C70" s="154"/>
      <c r="D70" s="154"/>
      <c r="E70" s="154"/>
      <c r="F70" s="154"/>
      <c r="G70" s="154"/>
      <c r="H70" s="154"/>
      <c r="I70" s="71"/>
      <c r="J70" s="71"/>
      <c r="K70" s="71"/>
      <c r="L70" s="71"/>
      <c r="M70" s="71"/>
      <c r="N70" s="71"/>
    </row>
    <row r="71" spans="2:14" x14ac:dyDescent="0.25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</row>
  </sheetData>
  <mergeCells count="14">
    <mergeCell ref="C5:H5"/>
    <mergeCell ref="C6:H6"/>
    <mergeCell ref="C60:H60"/>
    <mergeCell ref="C14:H14"/>
    <mergeCell ref="C59:H59"/>
    <mergeCell ref="C15:H15"/>
    <mergeCell ref="C23:H23"/>
    <mergeCell ref="C24:H24"/>
    <mergeCell ref="C33:H33"/>
    <mergeCell ref="C32:H32"/>
    <mergeCell ref="C42:H42"/>
    <mergeCell ref="C41:H41"/>
    <mergeCell ref="C50:H50"/>
    <mergeCell ref="C51:H51"/>
  </mergeCells>
  <pageMargins left="0.7" right="0.7" top="0.75" bottom="0.75" header="0.3" footer="0.3"/>
  <pageSetup scale="59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8"/>
  <sheetViews>
    <sheetView showGridLines="0" topLeftCell="B1" zoomScale="90" zoomScaleNormal="90" workbookViewId="0">
      <selection activeCell="H2" sqref="H2"/>
    </sheetView>
  </sheetViews>
  <sheetFormatPr defaultRowHeight="15" x14ac:dyDescent="0.25"/>
  <cols>
    <col min="1" max="1" width="0" hidden="1" customWidth="1"/>
    <col min="2" max="2" width="2.42578125" style="66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42" t="s">
        <v>23</v>
      </c>
      <c r="D2" s="142"/>
      <c r="E2" s="142"/>
      <c r="F2" s="142"/>
      <c r="G2" s="142"/>
      <c r="H2" s="142"/>
      <c r="I2" s="142"/>
      <c r="J2" s="142"/>
      <c r="K2" s="59"/>
      <c r="L2" s="62"/>
      <c r="M2" s="59"/>
      <c r="N2" s="59"/>
    </row>
    <row r="3" spans="3:14" x14ac:dyDescent="0.25">
      <c r="C3" s="70"/>
      <c r="D3" s="70"/>
      <c r="E3" s="70"/>
      <c r="F3" s="70"/>
      <c r="G3" s="70"/>
      <c r="H3" s="70"/>
      <c r="I3" s="49"/>
    </row>
    <row r="4" spans="3:14" x14ac:dyDescent="0.25">
      <c r="C4" s="75"/>
      <c r="D4" s="202" t="s">
        <v>101</v>
      </c>
      <c r="E4" s="202"/>
      <c r="F4" s="202"/>
      <c r="G4" s="202"/>
      <c r="H4" s="202"/>
      <c r="I4" s="202"/>
      <c r="J4" s="202"/>
      <c r="K4" s="130"/>
      <c r="L4" s="130"/>
    </row>
    <row r="5" spans="3:14" x14ac:dyDescent="0.25">
      <c r="C5" s="75"/>
      <c r="D5" s="203" t="s">
        <v>39</v>
      </c>
      <c r="E5" s="203"/>
      <c r="F5" s="203"/>
      <c r="G5" s="203"/>
      <c r="H5" s="203"/>
      <c r="I5" s="203"/>
      <c r="J5" s="203"/>
      <c r="K5" s="131"/>
      <c r="L5" s="131"/>
    </row>
    <row r="6" spans="3:14" ht="45.75" customHeight="1" x14ac:dyDescent="0.25">
      <c r="C6" s="75"/>
      <c r="D6" s="145" t="s">
        <v>15</v>
      </c>
      <c r="E6" s="146" t="s">
        <v>82</v>
      </c>
      <c r="F6" s="146" t="s">
        <v>87</v>
      </c>
      <c r="G6" s="146" t="s">
        <v>56</v>
      </c>
      <c r="H6" s="146" t="s">
        <v>106</v>
      </c>
      <c r="I6" s="148" t="s">
        <v>67</v>
      </c>
      <c r="J6" s="146" t="s">
        <v>16</v>
      </c>
    </row>
    <row r="7" spans="3:14" x14ac:dyDescent="0.25">
      <c r="C7" s="75" t="s">
        <v>7</v>
      </c>
      <c r="D7" s="107">
        <f>'(1) Non-GAAP OI Rec'!I9</f>
        <v>210</v>
      </c>
      <c r="E7" s="108">
        <v>1</v>
      </c>
      <c r="F7" s="108">
        <v>43</v>
      </c>
      <c r="G7" s="108">
        <v>2</v>
      </c>
      <c r="H7" s="108">
        <v>0</v>
      </c>
      <c r="I7" s="108">
        <v>0</v>
      </c>
      <c r="J7" s="107">
        <f>SUM(D7:I7)</f>
        <v>256</v>
      </c>
    </row>
    <row r="8" spans="3:14" x14ac:dyDescent="0.25">
      <c r="C8" s="75" t="s">
        <v>85</v>
      </c>
      <c r="D8" s="109">
        <v>-31</v>
      </c>
      <c r="E8" s="105">
        <v>0</v>
      </c>
      <c r="F8" s="105">
        <v>0</v>
      </c>
      <c r="G8" s="105">
        <v>0</v>
      </c>
      <c r="H8" s="121">
        <v>1</v>
      </c>
      <c r="I8" s="121">
        <v>0</v>
      </c>
      <c r="J8" s="109">
        <f>SUM(D8:I8)</f>
        <v>-30</v>
      </c>
    </row>
    <row r="9" spans="3:14" x14ac:dyDescent="0.25">
      <c r="C9" s="76" t="s">
        <v>45</v>
      </c>
      <c r="D9" s="110">
        <f>D7+D8</f>
        <v>179</v>
      </c>
      <c r="E9" s="111">
        <f t="shared" ref="E9:J9" si="0">SUM(E7:E8)</f>
        <v>1</v>
      </c>
      <c r="F9" s="111">
        <f t="shared" si="0"/>
        <v>43</v>
      </c>
      <c r="G9" s="111">
        <f t="shared" si="0"/>
        <v>2</v>
      </c>
      <c r="H9" s="111">
        <f t="shared" si="0"/>
        <v>1</v>
      </c>
      <c r="I9" s="111">
        <f t="shared" si="0"/>
        <v>0</v>
      </c>
      <c r="J9" s="110">
        <f t="shared" si="0"/>
        <v>226</v>
      </c>
      <c r="K9" s="123"/>
    </row>
    <row r="10" spans="3:14" x14ac:dyDescent="0.25">
      <c r="C10" s="75" t="s">
        <v>73</v>
      </c>
      <c r="D10" s="173">
        <f>'(5) Historical Fin - IS'!I11</f>
        <v>-41</v>
      </c>
      <c r="E10" s="174">
        <v>0</v>
      </c>
      <c r="F10" s="174">
        <v>-11</v>
      </c>
      <c r="G10" s="174">
        <v>-1</v>
      </c>
      <c r="H10" s="174">
        <v>-1</v>
      </c>
      <c r="I10" s="174">
        <v>0</v>
      </c>
      <c r="J10" s="173">
        <f>SUM(D10:I10)</f>
        <v>-54</v>
      </c>
    </row>
    <row r="11" spans="3:14" s="66" customFormat="1" x14ac:dyDescent="0.25">
      <c r="C11" s="75" t="s">
        <v>46</v>
      </c>
      <c r="D11" s="109">
        <f t="shared" ref="D11:J11" si="1">SUM(D9:D10)</f>
        <v>138</v>
      </c>
      <c r="E11" s="121">
        <f t="shared" si="1"/>
        <v>1</v>
      </c>
      <c r="F11" s="121">
        <f t="shared" si="1"/>
        <v>32</v>
      </c>
      <c r="G11" s="121">
        <f t="shared" si="1"/>
        <v>1</v>
      </c>
      <c r="H11" s="121">
        <f t="shared" si="1"/>
        <v>0</v>
      </c>
      <c r="I11" s="121">
        <f t="shared" si="1"/>
        <v>0</v>
      </c>
      <c r="J11" s="109">
        <f t="shared" si="1"/>
        <v>172</v>
      </c>
    </row>
    <row r="12" spans="3:14" s="66" customFormat="1" x14ac:dyDescent="0.25">
      <c r="C12" s="172" t="s">
        <v>53</v>
      </c>
      <c r="D12" s="109">
        <v>2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09">
        <f>SUM(D12:I12)</f>
        <v>2</v>
      </c>
    </row>
    <row r="13" spans="3:14" ht="15" customHeight="1" thickBot="1" x14ac:dyDescent="0.3">
      <c r="C13" s="114" t="s">
        <v>62</v>
      </c>
      <c r="D13" s="112">
        <f t="shared" ref="D13:J13" si="2">D11-D12</f>
        <v>136</v>
      </c>
      <c r="E13" s="106">
        <f t="shared" si="2"/>
        <v>1</v>
      </c>
      <c r="F13" s="106">
        <f t="shared" si="2"/>
        <v>32</v>
      </c>
      <c r="G13" s="106">
        <f t="shared" si="2"/>
        <v>1</v>
      </c>
      <c r="H13" s="106">
        <f t="shared" si="2"/>
        <v>0</v>
      </c>
      <c r="I13" s="106">
        <f t="shared" si="2"/>
        <v>0</v>
      </c>
      <c r="J13" s="112">
        <f t="shared" si="2"/>
        <v>170</v>
      </c>
    </row>
    <row r="14" spans="3:14" ht="15.75" thickTop="1" x14ac:dyDescent="0.25">
      <c r="C14" s="75"/>
      <c r="D14" s="109"/>
      <c r="E14" s="105"/>
      <c r="F14" s="105"/>
      <c r="G14" s="105"/>
      <c r="H14" s="121"/>
      <c r="I14" s="121"/>
      <c r="J14" s="109"/>
    </row>
    <row r="15" spans="3:14" x14ac:dyDescent="0.25">
      <c r="C15" s="76" t="s">
        <v>63</v>
      </c>
      <c r="D15" s="91">
        <f>D13/D16</f>
        <v>0.93150684931506844</v>
      </c>
      <c r="E15" s="134">
        <v>0</v>
      </c>
      <c r="F15" s="134">
        <v>0.22</v>
      </c>
      <c r="G15" s="134">
        <v>0.01</v>
      </c>
      <c r="H15" s="134">
        <v>0</v>
      </c>
      <c r="I15" s="134">
        <v>0</v>
      </c>
      <c r="J15" s="91">
        <f>SUM(D15:I15)</f>
        <v>1.1615068493150684</v>
      </c>
    </row>
    <row r="16" spans="3:14" x14ac:dyDescent="0.25">
      <c r="C16" s="114" t="s">
        <v>64</v>
      </c>
      <c r="D16" s="109">
        <v>146</v>
      </c>
      <c r="E16" s="105">
        <f>D16</f>
        <v>146</v>
      </c>
      <c r="F16" s="121">
        <f>D16</f>
        <v>146</v>
      </c>
      <c r="G16" s="121">
        <f>D16</f>
        <v>146</v>
      </c>
      <c r="H16" s="121">
        <f>D16</f>
        <v>146</v>
      </c>
      <c r="I16" s="121">
        <f>D16</f>
        <v>146</v>
      </c>
      <c r="J16" s="109">
        <f>D16</f>
        <v>146</v>
      </c>
    </row>
    <row r="17" spans="3:10" x14ac:dyDescent="0.25">
      <c r="C17" s="75"/>
      <c r="D17" s="113"/>
      <c r="E17" s="114"/>
      <c r="F17" s="114"/>
      <c r="G17" s="114"/>
      <c r="H17" s="114"/>
      <c r="I17" s="114"/>
      <c r="J17" s="113"/>
    </row>
    <row r="18" spans="3:10" x14ac:dyDescent="0.25">
      <c r="C18" s="75"/>
      <c r="D18" s="113"/>
      <c r="E18" s="114"/>
      <c r="F18" s="114"/>
      <c r="G18" s="114"/>
      <c r="H18" s="114"/>
      <c r="I18" s="114"/>
      <c r="J18" s="113"/>
    </row>
    <row r="19" spans="3:10" x14ac:dyDescent="0.25">
      <c r="C19" s="75" t="s">
        <v>45</v>
      </c>
      <c r="D19" s="115">
        <f t="shared" ref="D19:I19" si="3">D9</f>
        <v>179</v>
      </c>
      <c r="E19" s="116">
        <f t="shared" si="3"/>
        <v>1</v>
      </c>
      <c r="F19" s="116">
        <f t="shared" si="3"/>
        <v>43</v>
      </c>
      <c r="G19" s="116">
        <f t="shared" si="3"/>
        <v>2</v>
      </c>
      <c r="H19" s="116">
        <f t="shared" si="3"/>
        <v>1</v>
      </c>
      <c r="I19" s="116">
        <f t="shared" si="3"/>
        <v>0</v>
      </c>
      <c r="J19" s="115">
        <f>SUM(D19:I19)</f>
        <v>226</v>
      </c>
    </row>
    <row r="20" spans="3:10" x14ac:dyDescent="0.25">
      <c r="C20" s="75" t="s">
        <v>6</v>
      </c>
      <c r="D20" s="109">
        <v>14</v>
      </c>
      <c r="E20" s="105">
        <v>0</v>
      </c>
      <c r="F20" s="105">
        <v>0</v>
      </c>
      <c r="G20" s="121">
        <v>0</v>
      </c>
      <c r="H20" s="121">
        <v>0</v>
      </c>
      <c r="I20" s="121">
        <v>0</v>
      </c>
      <c r="J20" s="109">
        <f>SUM(D20:I20)</f>
        <v>14</v>
      </c>
    </row>
    <row r="21" spans="3:10" x14ac:dyDescent="0.25">
      <c r="C21" s="75" t="s">
        <v>89</v>
      </c>
      <c r="D21" s="109">
        <v>43</v>
      </c>
      <c r="E21" s="105">
        <v>0</v>
      </c>
      <c r="F21" s="105">
        <v>-43</v>
      </c>
      <c r="G21" s="105">
        <v>0</v>
      </c>
      <c r="H21" s="121">
        <v>0</v>
      </c>
      <c r="I21" s="121">
        <v>0</v>
      </c>
      <c r="J21" s="109">
        <f>SUM(D21:I21)</f>
        <v>0</v>
      </c>
    </row>
    <row r="22" spans="3:10" s="66" customFormat="1" x14ac:dyDescent="0.25">
      <c r="C22" s="75" t="s">
        <v>56</v>
      </c>
      <c r="D22" s="109">
        <v>2</v>
      </c>
      <c r="E22" s="121">
        <v>0</v>
      </c>
      <c r="F22" s="121">
        <v>0</v>
      </c>
      <c r="G22" s="121">
        <v>-2</v>
      </c>
      <c r="H22" s="121">
        <v>0</v>
      </c>
      <c r="I22" s="121">
        <v>0</v>
      </c>
      <c r="J22" s="109">
        <f>SUM(D22:I22)</f>
        <v>0</v>
      </c>
    </row>
    <row r="23" spans="3:10" x14ac:dyDescent="0.25">
      <c r="C23" s="75" t="s">
        <v>1</v>
      </c>
      <c r="D23" s="109">
        <v>33</v>
      </c>
      <c r="E23" s="105">
        <v>0</v>
      </c>
      <c r="F23" s="105">
        <v>0</v>
      </c>
      <c r="G23" s="105">
        <v>0</v>
      </c>
      <c r="H23" s="121">
        <v>0</v>
      </c>
      <c r="I23" s="121">
        <v>0</v>
      </c>
      <c r="J23" s="109">
        <f>SUM(D23:I23)</f>
        <v>33</v>
      </c>
    </row>
    <row r="24" spans="3:10" ht="15" customHeight="1" thickBot="1" x14ac:dyDescent="0.3">
      <c r="C24" s="75" t="s">
        <v>17</v>
      </c>
      <c r="D24" s="112">
        <f t="shared" ref="D24:J24" si="4">SUM(D19:D23)</f>
        <v>271</v>
      </c>
      <c r="E24" s="106">
        <f t="shared" si="4"/>
        <v>1</v>
      </c>
      <c r="F24" s="106">
        <f t="shared" si="4"/>
        <v>0</v>
      </c>
      <c r="G24" s="106">
        <f t="shared" si="4"/>
        <v>0</v>
      </c>
      <c r="H24" s="106">
        <f t="shared" si="4"/>
        <v>1</v>
      </c>
      <c r="I24" s="106">
        <f t="shared" si="4"/>
        <v>0</v>
      </c>
      <c r="J24" s="112">
        <f t="shared" si="4"/>
        <v>273</v>
      </c>
    </row>
    <row r="25" spans="3:10" s="66" customFormat="1" ht="15" customHeight="1" thickTop="1" x14ac:dyDescent="0.25">
      <c r="C25" s="151" t="s">
        <v>75</v>
      </c>
      <c r="D25" s="150">
        <v>9.9000000000000005E-2</v>
      </c>
      <c r="E25" s="152"/>
      <c r="F25" s="152"/>
      <c r="G25" s="152"/>
      <c r="H25" s="152"/>
      <c r="I25" s="152"/>
      <c r="J25" s="150">
        <v>0.1</v>
      </c>
    </row>
    <row r="26" spans="3:10" x14ac:dyDescent="0.25">
      <c r="C26" s="75"/>
      <c r="D26" s="75"/>
      <c r="E26" s="75"/>
      <c r="F26" s="75"/>
      <c r="G26" s="75"/>
      <c r="H26" s="75"/>
    </row>
    <row r="27" spans="3:10" s="66" customFormat="1" x14ac:dyDescent="0.25">
      <c r="C27" s="75"/>
      <c r="D27" s="75"/>
      <c r="E27" s="75"/>
      <c r="F27" s="75"/>
      <c r="G27" s="75"/>
      <c r="H27" s="75"/>
    </row>
    <row r="28" spans="3:10" x14ac:dyDescent="0.25">
      <c r="C28" s="75"/>
      <c r="D28" s="202" t="s">
        <v>65</v>
      </c>
      <c r="E28" s="202"/>
      <c r="F28" s="202"/>
      <c r="G28" s="202"/>
      <c r="H28" s="202"/>
      <c r="I28" s="202"/>
    </row>
    <row r="29" spans="3:10" x14ac:dyDescent="0.25">
      <c r="C29" s="75"/>
      <c r="D29" s="204" t="s">
        <v>39</v>
      </c>
      <c r="E29" s="204"/>
      <c r="F29" s="204"/>
      <c r="G29" s="204"/>
      <c r="H29" s="204"/>
      <c r="I29" s="204"/>
    </row>
    <row r="30" spans="3:10" ht="45.75" customHeight="1" x14ac:dyDescent="0.25">
      <c r="C30" s="75"/>
      <c r="D30" s="145" t="s">
        <v>15</v>
      </c>
      <c r="E30" s="146" t="s">
        <v>82</v>
      </c>
      <c r="F30" s="146" t="s">
        <v>89</v>
      </c>
      <c r="G30" s="146" t="s">
        <v>56</v>
      </c>
      <c r="H30" s="146" t="s">
        <v>102</v>
      </c>
      <c r="I30" s="146" t="s">
        <v>16</v>
      </c>
    </row>
    <row r="31" spans="3:10" x14ac:dyDescent="0.25">
      <c r="C31" s="75" t="s">
        <v>7</v>
      </c>
      <c r="D31" s="107">
        <v>199</v>
      </c>
      <c r="E31" s="108">
        <v>8</v>
      </c>
      <c r="F31" s="108">
        <v>51</v>
      </c>
      <c r="G31" s="108">
        <v>2</v>
      </c>
      <c r="H31" s="108">
        <v>0</v>
      </c>
      <c r="I31" s="107">
        <v>260</v>
      </c>
    </row>
    <row r="32" spans="3:10" x14ac:dyDescent="0.25">
      <c r="C32" s="75" t="s">
        <v>52</v>
      </c>
      <c r="D32" s="109">
        <v>-34</v>
      </c>
      <c r="E32" s="121">
        <v>0</v>
      </c>
      <c r="F32" s="121">
        <v>0</v>
      </c>
      <c r="G32" s="121">
        <v>0</v>
      </c>
      <c r="H32" s="121">
        <v>0</v>
      </c>
      <c r="I32" s="109">
        <v>-34</v>
      </c>
    </row>
    <row r="33" spans="3:9" x14ac:dyDescent="0.25">
      <c r="C33" s="76" t="s">
        <v>45</v>
      </c>
      <c r="D33" s="110">
        <v>165</v>
      </c>
      <c r="E33" s="111">
        <v>8</v>
      </c>
      <c r="F33" s="111">
        <v>51</v>
      </c>
      <c r="G33" s="111">
        <v>2</v>
      </c>
      <c r="H33" s="111">
        <v>0</v>
      </c>
      <c r="I33" s="110">
        <v>226</v>
      </c>
    </row>
    <row r="34" spans="3:9" x14ac:dyDescent="0.25">
      <c r="C34" s="75" t="s">
        <v>86</v>
      </c>
      <c r="D34" s="109">
        <v>-20</v>
      </c>
      <c r="E34" s="121">
        <v>-1</v>
      </c>
      <c r="F34" s="121">
        <v>-13</v>
      </c>
      <c r="G34" s="121">
        <v>-1</v>
      </c>
      <c r="H34" s="121">
        <v>-18</v>
      </c>
      <c r="I34" s="109">
        <v>-53</v>
      </c>
    </row>
    <row r="35" spans="3:9" x14ac:dyDescent="0.25">
      <c r="C35" s="75" t="s">
        <v>46</v>
      </c>
      <c r="D35" s="168">
        <v>145</v>
      </c>
      <c r="E35" s="169">
        <v>7</v>
      </c>
      <c r="F35" s="169">
        <v>38</v>
      </c>
      <c r="G35" s="169">
        <v>1</v>
      </c>
      <c r="H35" s="169">
        <v>-18</v>
      </c>
      <c r="I35" s="168">
        <v>173</v>
      </c>
    </row>
    <row r="36" spans="3:9" x14ac:dyDescent="0.25">
      <c r="C36" s="172" t="s">
        <v>53</v>
      </c>
      <c r="D36" s="170">
        <v>1</v>
      </c>
      <c r="E36" s="171">
        <v>0</v>
      </c>
      <c r="F36" s="171">
        <v>0</v>
      </c>
      <c r="G36" s="171">
        <v>0</v>
      </c>
      <c r="H36" s="171">
        <v>0</v>
      </c>
      <c r="I36" s="170">
        <v>1</v>
      </c>
    </row>
    <row r="37" spans="3:9" ht="15.75" thickBot="1" x14ac:dyDescent="0.3">
      <c r="C37" s="75" t="s">
        <v>24</v>
      </c>
      <c r="D37" s="112">
        <v>144</v>
      </c>
      <c r="E37" s="106">
        <v>7</v>
      </c>
      <c r="F37" s="106">
        <v>38</v>
      </c>
      <c r="G37" s="106">
        <v>1</v>
      </c>
      <c r="H37" s="106">
        <v>-18</v>
      </c>
      <c r="I37" s="112">
        <v>172</v>
      </c>
    </row>
    <row r="38" spans="3:9" ht="15.75" thickTop="1" x14ac:dyDescent="0.25">
      <c r="C38" s="75"/>
      <c r="D38" s="109"/>
      <c r="E38" s="121"/>
      <c r="F38" s="121"/>
      <c r="G38" s="121"/>
      <c r="H38" s="121"/>
      <c r="I38" s="109"/>
    </row>
    <row r="39" spans="3:9" x14ac:dyDescent="0.25">
      <c r="C39" s="76" t="s">
        <v>72</v>
      </c>
      <c r="D39" s="91">
        <v>0.94</v>
      </c>
      <c r="E39" s="134">
        <v>0.04</v>
      </c>
      <c r="F39" s="134">
        <v>0.25</v>
      </c>
      <c r="G39" s="134">
        <v>0.01</v>
      </c>
      <c r="H39" s="134">
        <v>-0.12</v>
      </c>
      <c r="I39" s="91">
        <v>1.1200000000000001</v>
      </c>
    </row>
    <row r="40" spans="3:9" x14ac:dyDescent="0.25">
      <c r="C40" s="114" t="s">
        <v>11</v>
      </c>
      <c r="D40" s="109">
        <v>154</v>
      </c>
      <c r="E40" s="121">
        <v>154</v>
      </c>
      <c r="F40" s="121">
        <v>154</v>
      </c>
      <c r="G40" s="121">
        <v>154</v>
      </c>
      <c r="H40" s="121">
        <v>154</v>
      </c>
      <c r="I40" s="121">
        <v>154</v>
      </c>
    </row>
    <row r="41" spans="3:9" x14ac:dyDescent="0.25">
      <c r="C41" s="75"/>
      <c r="D41" s="113"/>
      <c r="E41" s="114"/>
      <c r="F41" s="114"/>
      <c r="G41" s="114"/>
      <c r="H41" s="114"/>
      <c r="I41" s="113"/>
    </row>
    <row r="42" spans="3:9" x14ac:dyDescent="0.25">
      <c r="C42" s="75"/>
      <c r="D42" s="113"/>
      <c r="E42" s="114"/>
      <c r="F42" s="114"/>
      <c r="G42" s="114"/>
      <c r="H42" s="114"/>
      <c r="I42" s="113"/>
    </row>
    <row r="43" spans="3:9" x14ac:dyDescent="0.25">
      <c r="C43" s="75" t="s">
        <v>45</v>
      </c>
      <c r="D43" s="115">
        <v>165</v>
      </c>
      <c r="E43" s="116">
        <v>8</v>
      </c>
      <c r="F43" s="116">
        <v>51</v>
      </c>
      <c r="G43" s="116">
        <v>2</v>
      </c>
      <c r="H43" s="116">
        <v>0</v>
      </c>
      <c r="I43" s="115">
        <v>226</v>
      </c>
    </row>
    <row r="44" spans="3:9" x14ac:dyDescent="0.25">
      <c r="C44" s="75" t="s">
        <v>6</v>
      </c>
      <c r="D44" s="109">
        <v>15</v>
      </c>
      <c r="E44" s="121">
        <v>0</v>
      </c>
      <c r="F44" s="121">
        <v>0</v>
      </c>
      <c r="G44" s="121">
        <v>0</v>
      </c>
      <c r="H44" s="121">
        <v>0</v>
      </c>
      <c r="I44" s="109">
        <v>15</v>
      </c>
    </row>
    <row r="45" spans="3:9" x14ac:dyDescent="0.25">
      <c r="C45" s="75" t="s">
        <v>103</v>
      </c>
      <c r="D45" s="109">
        <v>53</v>
      </c>
      <c r="E45" s="121">
        <v>0</v>
      </c>
      <c r="F45" s="121">
        <v>-51</v>
      </c>
      <c r="G45" s="121">
        <v>-2</v>
      </c>
      <c r="H45" s="121">
        <v>0</v>
      </c>
      <c r="I45" s="109">
        <v>0</v>
      </c>
    </row>
    <row r="46" spans="3:9" x14ac:dyDescent="0.25">
      <c r="C46" s="75" t="s">
        <v>1</v>
      </c>
      <c r="D46" s="109">
        <v>35</v>
      </c>
      <c r="E46" s="121">
        <v>0</v>
      </c>
      <c r="F46" s="121">
        <v>0</v>
      </c>
      <c r="G46" s="121">
        <v>0</v>
      </c>
      <c r="H46" s="121">
        <v>0</v>
      </c>
      <c r="I46" s="109">
        <v>35</v>
      </c>
    </row>
    <row r="47" spans="3:9" ht="15.75" thickBot="1" x14ac:dyDescent="0.3">
      <c r="C47" s="75" t="s">
        <v>17</v>
      </c>
      <c r="D47" s="112">
        <v>268</v>
      </c>
      <c r="E47" s="106">
        <v>8</v>
      </c>
      <c r="F47" s="106">
        <v>0</v>
      </c>
      <c r="G47" s="106">
        <v>0</v>
      </c>
      <c r="H47" s="106">
        <v>0</v>
      </c>
      <c r="I47" s="112">
        <v>276</v>
      </c>
    </row>
    <row r="48" spans="3:9" ht="15.75" thickTop="1" x14ac:dyDescent="0.25">
      <c r="C48" s="151" t="s">
        <v>75</v>
      </c>
      <c r="D48" s="150">
        <v>0.106</v>
      </c>
      <c r="E48" s="152"/>
      <c r="F48" s="152"/>
      <c r="G48" s="152"/>
      <c r="H48" s="152"/>
      <c r="I48" s="150">
        <v>0.109</v>
      </c>
    </row>
    <row r="51" spans="3:11" s="66" customFormat="1" x14ac:dyDescent="0.25">
      <c r="C51" s="75"/>
      <c r="D51" s="202" t="s">
        <v>100</v>
      </c>
      <c r="E51" s="202"/>
      <c r="F51" s="202"/>
      <c r="G51" s="202"/>
      <c r="H51" s="202"/>
      <c r="I51" s="202"/>
      <c r="J51" s="202"/>
      <c r="K51" s="130"/>
    </row>
    <row r="52" spans="3:11" s="66" customFormat="1" x14ac:dyDescent="0.25">
      <c r="C52" s="75"/>
      <c r="D52" s="196" t="s">
        <v>104</v>
      </c>
      <c r="E52" s="196"/>
      <c r="F52" s="196"/>
      <c r="G52" s="196"/>
      <c r="H52" s="196"/>
      <c r="I52" s="196"/>
      <c r="J52" s="196"/>
      <c r="K52" s="130"/>
    </row>
    <row r="53" spans="3:11" s="66" customFormat="1" ht="45.75" customHeight="1" x14ac:dyDescent="0.25">
      <c r="C53" s="75"/>
      <c r="D53" s="145" t="s">
        <v>15</v>
      </c>
      <c r="E53" s="146" t="s">
        <v>82</v>
      </c>
      <c r="F53" s="146" t="s">
        <v>89</v>
      </c>
      <c r="G53" s="146" t="s">
        <v>56</v>
      </c>
      <c r="H53" s="146" t="s">
        <v>81</v>
      </c>
      <c r="I53" s="146" t="s">
        <v>67</v>
      </c>
      <c r="J53" s="146" t="s">
        <v>16</v>
      </c>
    </row>
    <row r="54" spans="3:11" s="66" customFormat="1" x14ac:dyDescent="0.25">
      <c r="C54" s="75" t="s">
        <v>7</v>
      </c>
      <c r="D54" s="175">
        <v>402</v>
      </c>
      <c r="E54" s="176">
        <v>3</v>
      </c>
      <c r="F54" s="176">
        <v>85</v>
      </c>
      <c r="G54" s="176">
        <v>5</v>
      </c>
      <c r="H54" s="176">
        <v>0</v>
      </c>
      <c r="I54" s="108">
        <v>0</v>
      </c>
      <c r="J54" s="175">
        <f>SUM(D54:I54)</f>
        <v>495</v>
      </c>
    </row>
    <row r="55" spans="3:11" s="66" customFormat="1" x14ac:dyDescent="0.25">
      <c r="C55" s="75" t="s">
        <v>52</v>
      </c>
      <c r="D55" s="177">
        <v>23</v>
      </c>
      <c r="E55" s="178">
        <v>0</v>
      </c>
      <c r="F55" s="178">
        <v>0</v>
      </c>
      <c r="G55" s="178">
        <v>0</v>
      </c>
      <c r="H55" s="178">
        <v>-87</v>
      </c>
      <c r="I55" s="121">
        <v>0</v>
      </c>
      <c r="J55" s="177">
        <f>SUM(D55:I55)</f>
        <v>-64</v>
      </c>
    </row>
    <row r="56" spans="3:11" s="66" customFormat="1" x14ac:dyDescent="0.25">
      <c r="C56" s="76" t="s">
        <v>45</v>
      </c>
      <c r="D56" s="179">
        <f t="shared" ref="D56:J56" si="5">SUM(D54:D55)</f>
        <v>425</v>
      </c>
      <c r="E56" s="180">
        <f t="shared" si="5"/>
        <v>3</v>
      </c>
      <c r="F56" s="180">
        <f t="shared" si="5"/>
        <v>85</v>
      </c>
      <c r="G56" s="180">
        <f t="shared" si="5"/>
        <v>5</v>
      </c>
      <c r="H56" s="180">
        <f t="shared" si="5"/>
        <v>-87</v>
      </c>
      <c r="I56" s="111">
        <f t="shared" si="5"/>
        <v>0</v>
      </c>
      <c r="J56" s="179">
        <f t="shared" si="5"/>
        <v>431</v>
      </c>
    </row>
    <row r="57" spans="3:11" s="66" customFormat="1" x14ac:dyDescent="0.25">
      <c r="C57" s="75" t="s">
        <v>86</v>
      </c>
      <c r="D57" s="177">
        <v>-98</v>
      </c>
      <c r="E57" s="178">
        <v>-1</v>
      </c>
      <c r="F57" s="178">
        <v>-22</v>
      </c>
      <c r="G57" s="178">
        <v>-1</v>
      </c>
      <c r="H57" s="178">
        <v>22</v>
      </c>
      <c r="I57" s="121">
        <v>7</v>
      </c>
      <c r="J57" s="177">
        <f>SUM(D57:I57)</f>
        <v>-93</v>
      </c>
    </row>
    <row r="58" spans="3:11" s="66" customFormat="1" x14ac:dyDescent="0.25">
      <c r="C58" s="75" t="s">
        <v>46</v>
      </c>
      <c r="D58" s="181">
        <f t="shared" ref="D58:J58" si="6">SUM(D56:D57)</f>
        <v>327</v>
      </c>
      <c r="E58" s="182">
        <f t="shared" si="6"/>
        <v>2</v>
      </c>
      <c r="F58" s="182">
        <f t="shared" si="6"/>
        <v>63</v>
      </c>
      <c r="G58" s="182">
        <f t="shared" si="6"/>
        <v>4</v>
      </c>
      <c r="H58" s="182">
        <f t="shared" si="6"/>
        <v>-65</v>
      </c>
      <c r="I58" s="169">
        <f t="shared" si="6"/>
        <v>7</v>
      </c>
      <c r="J58" s="181">
        <f t="shared" si="6"/>
        <v>338</v>
      </c>
    </row>
    <row r="59" spans="3:11" s="66" customFormat="1" x14ac:dyDescent="0.25">
      <c r="C59" s="76" t="s">
        <v>53</v>
      </c>
      <c r="D59" s="183">
        <v>2</v>
      </c>
      <c r="E59" s="184">
        <v>0</v>
      </c>
      <c r="F59" s="184">
        <v>0</v>
      </c>
      <c r="G59" s="184">
        <v>0</v>
      </c>
      <c r="H59" s="184">
        <v>0</v>
      </c>
      <c r="I59" s="171">
        <v>0</v>
      </c>
      <c r="J59" s="183">
        <f>SUM(D59:I59)</f>
        <v>2</v>
      </c>
    </row>
    <row r="60" spans="3:11" s="66" customFormat="1" ht="15.75" thickBot="1" x14ac:dyDescent="0.3">
      <c r="C60" s="75" t="s">
        <v>24</v>
      </c>
      <c r="D60" s="185">
        <f t="shared" ref="D60:J60" si="7">D58-D59</f>
        <v>325</v>
      </c>
      <c r="E60" s="186">
        <f t="shared" si="7"/>
        <v>2</v>
      </c>
      <c r="F60" s="186">
        <f t="shared" si="7"/>
        <v>63</v>
      </c>
      <c r="G60" s="186">
        <f t="shared" si="7"/>
        <v>4</v>
      </c>
      <c r="H60" s="186">
        <f t="shared" si="7"/>
        <v>-65</v>
      </c>
      <c r="I60" s="106">
        <f t="shared" si="7"/>
        <v>7</v>
      </c>
      <c r="J60" s="185">
        <f t="shared" si="7"/>
        <v>336</v>
      </c>
    </row>
    <row r="61" spans="3:11" s="66" customFormat="1" ht="15.75" thickTop="1" x14ac:dyDescent="0.25">
      <c r="C61" s="75"/>
      <c r="D61" s="177"/>
      <c r="E61" s="178"/>
      <c r="F61" s="178"/>
      <c r="G61" s="178"/>
      <c r="H61" s="178"/>
      <c r="I61" s="121"/>
      <c r="J61" s="177"/>
    </row>
    <row r="62" spans="3:11" s="66" customFormat="1" x14ac:dyDescent="0.25">
      <c r="C62" s="76" t="s">
        <v>72</v>
      </c>
      <c r="D62" s="187">
        <v>2.23</v>
      </c>
      <c r="E62" s="188">
        <v>0.01</v>
      </c>
      <c r="F62" s="188">
        <v>0.43</v>
      </c>
      <c r="G62" s="188">
        <v>0.03</v>
      </c>
      <c r="H62" s="188">
        <v>-0.45</v>
      </c>
      <c r="I62" s="134">
        <v>0.05</v>
      </c>
      <c r="J62" s="187">
        <f>SUM(D62:I62)</f>
        <v>2.2999999999999994</v>
      </c>
    </row>
    <row r="63" spans="3:11" s="66" customFormat="1" x14ac:dyDescent="0.25">
      <c r="C63" s="114" t="s">
        <v>11</v>
      </c>
      <c r="D63" s="177">
        <v>146</v>
      </c>
      <c r="E63" s="178">
        <f>D63</f>
        <v>146</v>
      </c>
      <c r="F63" s="178">
        <f>D63</f>
        <v>146</v>
      </c>
      <c r="G63" s="178">
        <f>D63</f>
        <v>146</v>
      </c>
      <c r="H63" s="178">
        <f>D63</f>
        <v>146</v>
      </c>
      <c r="I63" s="121">
        <f>D63</f>
        <v>146</v>
      </c>
      <c r="J63" s="177">
        <f>D63</f>
        <v>146</v>
      </c>
    </row>
    <row r="64" spans="3:11" s="66" customFormat="1" x14ac:dyDescent="0.25">
      <c r="C64" s="75"/>
      <c r="D64" s="189"/>
      <c r="E64" s="75"/>
      <c r="F64" s="75"/>
      <c r="G64" s="75"/>
      <c r="H64" s="75"/>
      <c r="I64" s="114"/>
      <c r="J64" s="189"/>
    </row>
    <row r="65" spans="3:11" s="66" customFormat="1" x14ac:dyDescent="0.25">
      <c r="C65" s="75"/>
      <c r="D65" s="189"/>
      <c r="E65" s="75"/>
      <c r="F65" s="75"/>
      <c r="G65" s="75"/>
      <c r="H65" s="75"/>
      <c r="I65" s="114"/>
      <c r="J65" s="189"/>
    </row>
    <row r="66" spans="3:11" s="66" customFormat="1" x14ac:dyDescent="0.25">
      <c r="C66" s="75" t="s">
        <v>45</v>
      </c>
      <c r="D66" s="190">
        <f t="shared" ref="D66:I66" si="8">D56</f>
        <v>425</v>
      </c>
      <c r="E66" s="191">
        <f t="shared" si="8"/>
        <v>3</v>
      </c>
      <c r="F66" s="191">
        <f t="shared" si="8"/>
        <v>85</v>
      </c>
      <c r="G66" s="191">
        <f t="shared" si="8"/>
        <v>5</v>
      </c>
      <c r="H66" s="191">
        <f t="shared" si="8"/>
        <v>-87</v>
      </c>
      <c r="I66" s="116">
        <f t="shared" si="8"/>
        <v>0</v>
      </c>
      <c r="J66" s="190">
        <f>SUM(D66:I66)</f>
        <v>431</v>
      </c>
    </row>
    <row r="67" spans="3:11" s="66" customFormat="1" x14ac:dyDescent="0.25">
      <c r="C67" s="75" t="s">
        <v>6</v>
      </c>
      <c r="D67" s="177">
        <v>29</v>
      </c>
      <c r="E67" s="178">
        <v>0</v>
      </c>
      <c r="F67" s="178">
        <v>0</v>
      </c>
      <c r="G67" s="178">
        <v>0</v>
      </c>
      <c r="H67" s="178">
        <v>0</v>
      </c>
      <c r="I67" s="121">
        <v>0</v>
      </c>
      <c r="J67" s="177">
        <f>SUM(D67:I67)</f>
        <v>29</v>
      </c>
    </row>
    <row r="68" spans="3:11" s="66" customFormat="1" x14ac:dyDescent="0.25">
      <c r="C68" s="75" t="s">
        <v>103</v>
      </c>
      <c r="D68" s="177">
        <v>86</v>
      </c>
      <c r="E68" s="178">
        <v>0</v>
      </c>
      <c r="F68" s="178">
        <v>-85</v>
      </c>
      <c r="G68" s="178">
        <v>0</v>
      </c>
      <c r="H68" s="178">
        <v>0</v>
      </c>
      <c r="I68" s="121">
        <v>0</v>
      </c>
      <c r="J68" s="177">
        <f>SUM(D68:I68)</f>
        <v>1</v>
      </c>
    </row>
    <row r="69" spans="3:11" s="66" customFormat="1" x14ac:dyDescent="0.25">
      <c r="C69" s="75" t="s">
        <v>56</v>
      </c>
      <c r="D69" s="109">
        <v>5</v>
      </c>
      <c r="E69" s="121">
        <v>0</v>
      </c>
      <c r="F69" s="121">
        <v>0</v>
      </c>
      <c r="G69" s="121">
        <v>-5</v>
      </c>
      <c r="H69" s="121">
        <v>0</v>
      </c>
      <c r="I69" s="121">
        <v>0</v>
      </c>
      <c r="J69" s="109">
        <f>SUM(D69:I69)</f>
        <v>0</v>
      </c>
    </row>
    <row r="70" spans="3:11" s="66" customFormat="1" x14ac:dyDescent="0.25">
      <c r="C70" s="75" t="s">
        <v>1</v>
      </c>
      <c r="D70" s="177">
        <v>71</v>
      </c>
      <c r="E70" s="178">
        <v>0</v>
      </c>
      <c r="F70" s="178">
        <v>0</v>
      </c>
      <c r="G70" s="178">
        <v>0</v>
      </c>
      <c r="H70" s="178">
        <v>0</v>
      </c>
      <c r="I70" s="121">
        <v>0</v>
      </c>
      <c r="J70" s="177">
        <f>SUM(D70:I70)</f>
        <v>71</v>
      </c>
    </row>
    <row r="71" spans="3:11" s="66" customFormat="1" ht="15.75" thickBot="1" x14ac:dyDescent="0.3">
      <c r="C71" s="75" t="s">
        <v>17</v>
      </c>
      <c r="D71" s="185">
        <f t="shared" ref="D71:J71" si="9">SUM(D66:D70)</f>
        <v>616</v>
      </c>
      <c r="E71" s="186">
        <f t="shared" si="9"/>
        <v>3</v>
      </c>
      <c r="F71" s="186">
        <f t="shared" si="9"/>
        <v>0</v>
      </c>
      <c r="G71" s="186">
        <f t="shared" si="9"/>
        <v>0</v>
      </c>
      <c r="H71" s="186">
        <f t="shared" si="9"/>
        <v>-87</v>
      </c>
      <c r="I71" s="106">
        <f t="shared" si="9"/>
        <v>0</v>
      </c>
      <c r="J71" s="185">
        <f t="shared" si="9"/>
        <v>532</v>
      </c>
    </row>
    <row r="72" spans="3:11" ht="15.75" thickTop="1" x14ac:dyDescent="0.25">
      <c r="C72" s="151" t="s">
        <v>75</v>
      </c>
      <c r="D72" s="150">
        <v>0.11600000000000001</v>
      </c>
      <c r="E72" s="152"/>
      <c r="F72" s="152"/>
      <c r="G72" s="152"/>
      <c r="H72" s="152"/>
      <c r="I72" s="152"/>
      <c r="J72" s="150">
        <v>0.1</v>
      </c>
    </row>
    <row r="75" spans="3:11" s="66" customFormat="1" x14ac:dyDescent="0.25">
      <c r="C75" s="75"/>
      <c r="D75" s="202" t="s">
        <v>99</v>
      </c>
      <c r="E75" s="202"/>
      <c r="F75" s="202"/>
      <c r="G75" s="202"/>
      <c r="H75" s="202"/>
      <c r="I75" s="202"/>
      <c r="J75" s="202"/>
      <c r="K75" s="130"/>
    </row>
    <row r="76" spans="3:11" s="66" customFormat="1" x14ac:dyDescent="0.25">
      <c r="C76" s="75"/>
      <c r="D76" s="196" t="s">
        <v>104</v>
      </c>
      <c r="E76" s="196"/>
      <c r="F76" s="196"/>
      <c r="G76" s="196"/>
      <c r="H76" s="196"/>
      <c r="I76" s="196"/>
      <c r="J76" s="196"/>
      <c r="K76" s="130"/>
    </row>
    <row r="77" spans="3:11" s="66" customFormat="1" ht="45.75" customHeight="1" x14ac:dyDescent="0.25">
      <c r="C77" s="75"/>
      <c r="D77" s="145" t="s">
        <v>15</v>
      </c>
      <c r="E77" s="146" t="s">
        <v>82</v>
      </c>
      <c r="F77" s="146" t="s">
        <v>89</v>
      </c>
      <c r="G77" s="146" t="s">
        <v>56</v>
      </c>
      <c r="H77" s="146" t="s">
        <v>54</v>
      </c>
      <c r="I77" s="146" t="s">
        <v>102</v>
      </c>
      <c r="J77" s="146" t="s">
        <v>16</v>
      </c>
    </row>
    <row r="78" spans="3:11" s="66" customFormat="1" x14ac:dyDescent="0.25">
      <c r="C78" s="75" t="s">
        <v>7</v>
      </c>
      <c r="D78" s="175">
        <v>358</v>
      </c>
      <c r="E78" s="176">
        <v>25</v>
      </c>
      <c r="F78" s="176">
        <v>101</v>
      </c>
      <c r="G78" s="176">
        <v>5</v>
      </c>
      <c r="H78" s="176">
        <v>7</v>
      </c>
      <c r="I78" s="108">
        <v>0</v>
      </c>
      <c r="J78" s="175">
        <v>496</v>
      </c>
    </row>
    <row r="79" spans="3:11" s="66" customFormat="1" x14ac:dyDescent="0.25">
      <c r="C79" s="75" t="s">
        <v>52</v>
      </c>
      <c r="D79" s="177">
        <v>-68</v>
      </c>
      <c r="E79" s="178">
        <v>0</v>
      </c>
      <c r="F79" s="178">
        <v>0</v>
      </c>
      <c r="G79" s="178">
        <v>0</v>
      </c>
      <c r="H79" s="178">
        <v>0</v>
      </c>
      <c r="I79" s="121">
        <v>0</v>
      </c>
      <c r="J79" s="177">
        <v>-68</v>
      </c>
    </row>
    <row r="80" spans="3:11" s="66" customFormat="1" x14ac:dyDescent="0.25">
      <c r="C80" s="76" t="s">
        <v>45</v>
      </c>
      <c r="D80" s="179">
        <v>290</v>
      </c>
      <c r="E80" s="180">
        <v>25</v>
      </c>
      <c r="F80" s="180">
        <v>101</v>
      </c>
      <c r="G80" s="180">
        <v>5</v>
      </c>
      <c r="H80" s="180">
        <v>7</v>
      </c>
      <c r="I80" s="111">
        <v>0</v>
      </c>
      <c r="J80" s="179">
        <v>428</v>
      </c>
    </row>
    <row r="81" spans="3:10" s="66" customFormat="1" x14ac:dyDescent="0.25">
      <c r="C81" s="75" t="s">
        <v>86</v>
      </c>
      <c r="D81" s="177">
        <v>-43</v>
      </c>
      <c r="E81" s="178">
        <v>-6</v>
      </c>
      <c r="F81" s="178">
        <v>-26</v>
      </c>
      <c r="G81" s="178">
        <v>-1</v>
      </c>
      <c r="H81" s="178">
        <v>-2</v>
      </c>
      <c r="I81" s="121">
        <v>-18</v>
      </c>
      <c r="J81" s="177">
        <v>-96</v>
      </c>
    </row>
    <row r="82" spans="3:10" s="66" customFormat="1" x14ac:dyDescent="0.25">
      <c r="C82" s="75" t="s">
        <v>46</v>
      </c>
      <c r="D82" s="181">
        <v>247</v>
      </c>
      <c r="E82" s="182">
        <v>19</v>
      </c>
      <c r="F82" s="182">
        <v>75</v>
      </c>
      <c r="G82" s="182">
        <v>4</v>
      </c>
      <c r="H82" s="182">
        <v>5</v>
      </c>
      <c r="I82" s="169">
        <v>-18</v>
      </c>
      <c r="J82" s="181">
        <v>332</v>
      </c>
    </row>
    <row r="83" spans="3:10" s="66" customFormat="1" x14ac:dyDescent="0.25">
      <c r="C83" s="76" t="s">
        <v>53</v>
      </c>
      <c r="D83" s="183">
        <v>1</v>
      </c>
      <c r="E83" s="184">
        <v>0</v>
      </c>
      <c r="F83" s="184">
        <v>0</v>
      </c>
      <c r="G83" s="184">
        <v>0</v>
      </c>
      <c r="H83" s="184">
        <v>0</v>
      </c>
      <c r="I83" s="171">
        <v>0</v>
      </c>
      <c r="J83" s="183">
        <v>1</v>
      </c>
    </row>
    <row r="84" spans="3:10" s="66" customFormat="1" ht="15.75" thickBot="1" x14ac:dyDescent="0.3">
      <c r="C84" s="75" t="s">
        <v>24</v>
      </c>
      <c r="D84" s="185">
        <v>246</v>
      </c>
      <c r="E84" s="186">
        <v>19</v>
      </c>
      <c r="F84" s="186">
        <v>75</v>
      </c>
      <c r="G84" s="186">
        <v>4</v>
      </c>
      <c r="H84" s="186">
        <v>5</v>
      </c>
      <c r="I84" s="106">
        <v>-18</v>
      </c>
      <c r="J84" s="185">
        <v>331</v>
      </c>
    </row>
    <row r="85" spans="3:10" s="66" customFormat="1" ht="15.75" thickTop="1" x14ac:dyDescent="0.25">
      <c r="C85" s="75"/>
      <c r="D85" s="177"/>
      <c r="E85" s="178"/>
      <c r="F85" s="178"/>
      <c r="G85" s="178"/>
      <c r="H85" s="178"/>
      <c r="I85" s="121"/>
      <c r="J85" s="177"/>
    </row>
    <row r="86" spans="3:10" s="66" customFormat="1" x14ac:dyDescent="0.25">
      <c r="C86" s="76" t="s">
        <v>72</v>
      </c>
      <c r="D86" s="187">
        <v>1.6</v>
      </c>
      <c r="E86" s="188">
        <v>0.12</v>
      </c>
      <c r="F86" s="188">
        <v>0.48701298701298701</v>
      </c>
      <c r="G86" s="188">
        <v>2.5974025974025976E-2</v>
      </c>
      <c r="H86" s="188">
        <v>3.2467532467532464E-2</v>
      </c>
      <c r="I86" s="134">
        <v>-0.11688311688311688</v>
      </c>
      <c r="J86" s="187">
        <v>2.15</v>
      </c>
    </row>
    <row r="87" spans="3:10" s="66" customFormat="1" x14ac:dyDescent="0.25">
      <c r="C87" s="114" t="s">
        <v>11</v>
      </c>
      <c r="D87" s="177">
        <v>154</v>
      </c>
      <c r="E87" s="178">
        <v>154</v>
      </c>
      <c r="F87" s="178">
        <v>154</v>
      </c>
      <c r="G87" s="178">
        <v>154</v>
      </c>
      <c r="H87" s="178">
        <v>154</v>
      </c>
      <c r="I87" s="121">
        <v>154</v>
      </c>
      <c r="J87" s="177">
        <v>154</v>
      </c>
    </row>
    <row r="88" spans="3:10" s="66" customFormat="1" x14ac:dyDescent="0.25">
      <c r="C88" s="75"/>
      <c r="D88" s="189"/>
      <c r="E88" s="75"/>
      <c r="F88" s="75"/>
      <c r="G88" s="75"/>
      <c r="H88" s="75"/>
      <c r="I88" s="114"/>
      <c r="J88" s="189"/>
    </row>
    <row r="89" spans="3:10" s="66" customFormat="1" x14ac:dyDescent="0.25">
      <c r="C89" s="75"/>
      <c r="D89" s="189"/>
      <c r="E89" s="75"/>
      <c r="F89" s="75"/>
      <c r="G89" s="75"/>
      <c r="H89" s="75"/>
      <c r="I89" s="114"/>
      <c r="J89" s="189"/>
    </row>
    <row r="90" spans="3:10" s="66" customFormat="1" x14ac:dyDescent="0.25">
      <c r="C90" s="75" t="s">
        <v>45</v>
      </c>
      <c r="D90" s="190">
        <v>290</v>
      </c>
      <c r="E90" s="191">
        <v>25</v>
      </c>
      <c r="F90" s="191">
        <v>101</v>
      </c>
      <c r="G90" s="191">
        <v>5</v>
      </c>
      <c r="H90" s="191">
        <v>7</v>
      </c>
      <c r="I90" s="116">
        <v>0</v>
      </c>
      <c r="J90" s="190">
        <v>428</v>
      </c>
    </row>
    <row r="91" spans="3:10" s="66" customFormat="1" x14ac:dyDescent="0.25">
      <c r="C91" s="75" t="s">
        <v>6</v>
      </c>
      <c r="D91" s="177">
        <v>28</v>
      </c>
      <c r="E91" s="178">
        <v>0</v>
      </c>
      <c r="F91" s="178">
        <v>0</v>
      </c>
      <c r="G91" s="178">
        <v>0</v>
      </c>
      <c r="H91" s="178">
        <v>0</v>
      </c>
      <c r="I91" s="121">
        <v>0</v>
      </c>
      <c r="J91" s="177">
        <v>28</v>
      </c>
    </row>
    <row r="92" spans="3:10" s="66" customFormat="1" x14ac:dyDescent="0.25">
      <c r="C92" s="75" t="s">
        <v>103</v>
      </c>
      <c r="D92" s="177">
        <v>106</v>
      </c>
      <c r="E92" s="178">
        <v>0</v>
      </c>
      <c r="F92" s="178">
        <v>-101</v>
      </c>
      <c r="G92" s="178">
        <v>-5</v>
      </c>
      <c r="H92" s="178">
        <v>0</v>
      </c>
      <c r="I92" s="121">
        <v>0</v>
      </c>
      <c r="J92" s="177">
        <v>0</v>
      </c>
    </row>
    <row r="93" spans="3:10" s="66" customFormat="1" x14ac:dyDescent="0.25">
      <c r="C93" s="75" t="s">
        <v>1</v>
      </c>
      <c r="D93" s="177">
        <v>69</v>
      </c>
      <c r="E93" s="178">
        <v>0</v>
      </c>
      <c r="F93" s="178">
        <v>0</v>
      </c>
      <c r="G93" s="178">
        <v>0</v>
      </c>
      <c r="H93" s="178">
        <v>0</v>
      </c>
      <c r="I93" s="121">
        <v>0</v>
      </c>
      <c r="J93" s="177">
        <v>69</v>
      </c>
    </row>
    <row r="94" spans="3:10" s="66" customFormat="1" ht="15.75" thickBot="1" x14ac:dyDescent="0.3">
      <c r="C94" s="75" t="s">
        <v>17</v>
      </c>
      <c r="D94" s="185">
        <v>493</v>
      </c>
      <c r="E94" s="186">
        <v>25</v>
      </c>
      <c r="F94" s="186">
        <v>0</v>
      </c>
      <c r="G94" s="186">
        <v>0</v>
      </c>
      <c r="H94" s="186">
        <v>7</v>
      </c>
      <c r="I94" s="106">
        <v>0</v>
      </c>
      <c r="J94" s="185">
        <v>525</v>
      </c>
    </row>
    <row r="95" spans="3:10" ht="15.75" thickTop="1" x14ac:dyDescent="0.25">
      <c r="C95" s="151" t="s">
        <v>75</v>
      </c>
      <c r="D95" s="150">
        <v>9.9000000000000005E-2</v>
      </c>
      <c r="E95" s="152"/>
      <c r="F95" s="152"/>
      <c r="G95" s="152"/>
      <c r="H95" s="152"/>
      <c r="I95" s="152"/>
      <c r="J95" s="150">
        <v>0.106</v>
      </c>
    </row>
    <row r="98" spans="3:3" x14ac:dyDescent="0.25">
      <c r="C98" s="77" t="s">
        <v>59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51:J51"/>
    <mergeCell ref="D52:J52"/>
    <mergeCell ref="D75:J75"/>
    <mergeCell ref="D76:J76"/>
    <mergeCell ref="D4:J4"/>
    <mergeCell ref="D5:J5"/>
    <mergeCell ref="D28:I28"/>
    <mergeCell ref="D29:I29"/>
  </mergeCells>
  <pageMargins left="0.7" right="0.7" top="0.75" bottom="0.75" header="0.3" footer="0.3"/>
  <pageSetup scale="31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A5E1BBC-AC61-4FE7-9930-C54072C0F2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Bienert, Brian R. [US-US]</cp:lastModifiedBy>
  <cp:lastPrinted>2019-07-09T13:54:11Z</cp:lastPrinted>
  <dcterms:created xsi:type="dcterms:W3CDTF">2016-03-16T16:47:56Z</dcterms:created>
  <dcterms:modified xsi:type="dcterms:W3CDTF">2019-07-29T18:24:40Z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