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20" firstSheet="6" activeTab="7"/>
  </bookViews>
  <sheets>
    <sheet name="Profit and Loss - GAAP" sheetId="1" state="hidden" r:id="rId1"/>
    <sheet name="Profit and Loss - Non GAAP" sheetId="2" state="hidden" r:id="rId2"/>
    <sheet name="Working Days per Quarter" sheetId="3" state="hidden" r:id="rId3"/>
    <sheet name="Cover" sheetId="22" r:id="rId4"/>
    <sheet name="(1) Wtd Average Share Count" sheetId="16" r:id="rId5"/>
    <sheet name="(2) Non-GAAP OI Rec" sheetId="8" r:id="rId6"/>
    <sheet name="(3) Non-GAAP Financial Measures" sheetId="10" r:id="rId7"/>
    <sheet name="(4) Seg Non GAAP OI Rec" sheetId="11" r:id="rId8"/>
    <sheet name="(5) Historical Fin - Segments" sheetId="4" r:id="rId9"/>
    <sheet name="(6) Historical Fin - IS" sheetId="5" r:id="rId10"/>
    <sheet name="(7) Historical Fin - Non GAAP" sheetId="6" r:id="rId11"/>
    <sheet name="Non-GAAP Operating Inc Rec New" sheetId="7" state="hidden" r:id="rId12"/>
    <sheet name="Non-GAAP EPS Rec" sheetId="9" state="hidden" r:id="rId13"/>
    <sheet name="(8) Non GAAP OI QoverQ" sheetId="13" r:id="rId14"/>
    <sheet name="(9) New Format P&amp;L" sheetId="12" r:id="rId15"/>
    <sheet name="(10) ISGS Historical Financials" sheetId="18" r:id="rId16"/>
    <sheet name="(11) Non GAAP ISGS Rec" sheetId="19" r:id="rId17"/>
  </sheets>
  <definedNames>
    <definedName name="_xlnm.Print_Area" localSheetId="4">'(1) Wtd Average Share Count'!$A$1:$F$26</definedName>
    <definedName name="_xlnm.Print_Area" localSheetId="15">'(10) ISGS Historical Financials'!$A$1:$J$11</definedName>
    <definedName name="_xlnm.Print_Area" localSheetId="16">'(11) Non GAAP ISGS Rec'!$A$1:$J$24</definedName>
    <definedName name="_xlnm.Print_Area" localSheetId="5">'(2) Non-GAAP OI Rec'!$A$1:$L$16</definedName>
    <definedName name="_xlnm.Print_Area" localSheetId="6">'(3) Non-GAAP Financial Measures'!$B$1:$L$33</definedName>
    <definedName name="_xlnm.Print_Area" localSheetId="7">'(4) Seg Non GAAP OI Rec'!$B$2:$J$39</definedName>
    <definedName name="_xlnm.Print_Area" localSheetId="8">'(5) Historical Fin - Segments'!$A$1:$L$29</definedName>
    <definedName name="_xlnm.Print_Area" localSheetId="9">'(6) Historical Fin - IS'!$B$1:$L$28</definedName>
    <definedName name="_xlnm.Print_Area" localSheetId="13">'(8) Non GAAP OI QoverQ'!$A$1:$I$86</definedName>
    <definedName name="_xlnm.Print_Area" localSheetId="14">'(9) New Format P&amp;L'!$B$1:$I$116</definedName>
    <definedName name="_xlnm.Print_Area" localSheetId="3">Cover!$E$7:$J$10</definedName>
    <definedName name="Z_F10C164C_3902_48FA_903E_F42B48CB88C6_.wvu.PrintArea" localSheetId="14" hidden="1">'(9) New Format P&amp;L'!$B$131:$H$131</definedName>
  </definedNames>
  <calcPr calcId="145621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C69" i="12" l="1"/>
  <c r="H102" i="12" l="1"/>
  <c r="H10" i="12" l="1"/>
  <c r="H110" i="12" l="1"/>
  <c r="H111" i="12"/>
  <c r="H112" i="12"/>
  <c r="H109" i="12"/>
  <c r="H100" i="12"/>
  <c r="H95" i="12"/>
  <c r="H96" i="12"/>
  <c r="H94" i="12"/>
  <c r="C97" i="12"/>
  <c r="G53" i="12"/>
  <c r="G54" i="12"/>
  <c r="G55" i="12"/>
  <c r="G52" i="12"/>
  <c r="F56" i="12"/>
  <c r="G43" i="12"/>
  <c r="G41" i="12"/>
  <c r="C40" i="12"/>
  <c r="G39" i="12"/>
  <c r="G38" i="12"/>
  <c r="G37" i="12"/>
  <c r="F40" i="12"/>
  <c r="F42" i="12" s="1"/>
  <c r="G36" i="12"/>
  <c r="G56" i="12" l="1"/>
  <c r="F44" i="12"/>
  <c r="H19" i="13"/>
  <c r="H18" i="13"/>
  <c r="H17" i="13"/>
  <c r="H16" i="13"/>
  <c r="H10" i="13"/>
  <c r="H9" i="13"/>
  <c r="H8" i="13"/>
  <c r="H7" i="13"/>
  <c r="G20" i="13"/>
  <c r="G11" i="13"/>
  <c r="H20" i="13" l="1"/>
  <c r="F46" i="12"/>
  <c r="F48" i="12"/>
  <c r="I27" i="11"/>
  <c r="I26" i="11"/>
  <c r="I25" i="11"/>
  <c r="I24" i="11"/>
  <c r="I10" i="11"/>
  <c r="I9" i="11"/>
  <c r="I8" i="11"/>
  <c r="I7" i="11"/>
  <c r="H11" i="11"/>
  <c r="H28" i="11"/>
  <c r="G85" i="12" l="1"/>
  <c r="F85" i="12"/>
  <c r="E85" i="12"/>
  <c r="D85" i="12"/>
  <c r="C85" i="12"/>
  <c r="H85" i="12"/>
  <c r="C14" i="12"/>
  <c r="E56" i="12" l="1"/>
  <c r="D56" i="12"/>
  <c r="C56" i="12"/>
  <c r="E40" i="12"/>
  <c r="E42" i="12" s="1"/>
  <c r="D40" i="12"/>
  <c r="D113" i="12"/>
  <c r="C113" i="12"/>
  <c r="H98" i="12"/>
  <c r="G97" i="12"/>
  <c r="G99" i="12" s="1"/>
  <c r="F97" i="12"/>
  <c r="F99" i="12" s="1"/>
  <c r="E97" i="12"/>
  <c r="E99" i="12" s="1"/>
  <c r="D97" i="12"/>
  <c r="D99" i="12" s="1"/>
  <c r="D101" i="12" s="1"/>
  <c r="C99" i="12"/>
  <c r="H93" i="12"/>
  <c r="H92" i="12"/>
  <c r="F11" i="13"/>
  <c r="E11" i="13"/>
  <c r="D11" i="13"/>
  <c r="C11" i="13"/>
  <c r="F20" i="13"/>
  <c r="E20" i="13"/>
  <c r="D20" i="13"/>
  <c r="C20" i="13"/>
  <c r="G10" i="19"/>
  <c r="F10" i="19"/>
  <c r="G19" i="11"/>
  <c r="H97" i="12" l="1"/>
  <c r="H99" i="12" s="1"/>
  <c r="D103" i="12"/>
  <c r="D105" i="12"/>
  <c r="D42" i="12"/>
  <c r="G40" i="12"/>
  <c r="C44" i="12"/>
  <c r="E44" i="12"/>
  <c r="E48" i="12" s="1"/>
  <c r="F113" i="12"/>
  <c r="F101" i="12"/>
  <c r="F105" i="12" s="1"/>
  <c r="E113" i="12"/>
  <c r="E101" i="12"/>
  <c r="E105" i="12" s="1"/>
  <c r="C101" i="12"/>
  <c r="G101" i="12"/>
  <c r="G105" i="12" s="1"/>
  <c r="G113" i="12"/>
  <c r="H11" i="13"/>
  <c r="I68" i="12"/>
  <c r="H13" i="12"/>
  <c r="C46" i="12" l="1"/>
  <c r="C48" i="12"/>
  <c r="C105" i="12"/>
  <c r="C103" i="12"/>
  <c r="D44" i="12"/>
  <c r="G42" i="12"/>
  <c r="G44" i="12" s="1"/>
  <c r="G48" i="12" s="1"/>
  <c r="E46" i="12"/>
  <c r="F103" i="12"/>
  <c r="E103" i="12"/>
  <c r="H113" i="12"/>
  <c r="G103" i="12"/>
  <c r="H101" i="12"/>
  <c r="I65" i="12"/>
  <c r="I66" i="12"/>
  <c r="I67" i="12"/>
  <c r="I64" i="12"/>
  <c r="I63" i="12"/>
  <c r="D69" i="12"/>
  <c r="D71" i="12" s="1"/>
  <c r="D73" i="12" s="1"/>
  <c r="D75" i="12" s="1"/>
  <c r="C71" i="12"/>
  <c r="C73" i="12" s="1"/>
  <c r="C75" i="12" s="1"/>
  <c r="I84" i="12"/>
  <c r="I83" i="12"/>
  <c r="I82" i="12"/>
  <c r="I74" i="12"/>
  <c r="I70" i="12"/>
  <c r="H69" i="12"/>
  <c r="H71" i="12" s="1"/>
  <c r="G69" i="12"/>
  <c r="G71" i="12" s="1"/>
  <c r="F69" i="12"/>
  <c r="F71" i="12" s="1"/>
  <c r="F73" i="12" s="1"/>
  <c r="E69" i="12"/>
  <c r="E71" i="12" s="1"/>
  <c r="I62" i="12"/>
  <c r="D30" i="12"/>
  <c r="H15" i="12"/>
  <c r="D14" i="12"/>
  <c r="D16" i="12" s="1"/>
  <c r="D18" i="12" s="1"/>
  <c r="D20" i="12" s="1"/>
  <c r="E14" i="12"/>
  <c r="E16" i="12" s="1"/>
  <c r="E18" i="12" s="1"/>
  <c r="H8" i="12"/>
  <c r="H9" i="12"/>
  <c r="H29" i="12"/>
  <c r="H28" i="12"/>
  <c r="H27" i="12"/>
  <c r="H19" i="12"/>
  <c r="G14" i="12"/>
  <c r="G16" i="12" s="1"/>
  <c r="G17" i="12" s="1"/>
  <c r="G18" i="12" s="1"/>
  <c r="G22" i="12" s="1"/>
  <c r="F14" i="12"/>
  <c r="F16" i="12" s="1"/>
  <c r="H12" i="12"/>
  <c r="H11" i="12"/>
  <c r="H7" i="12"/>
  <c r="H35" i="11"/>
  <c r="H34" i="11"/>
  <c r="H33" i="11"/>
  <c r="G11" i="11"/>
  <c r="G36" i="11"/>
  <c r="F36" i="11"/>
  <c r="E36" i="11"/>
  <c r="D36" i="11"/>
  <c r="G28" i="11"/>
  <c r="F28" i="11"/>
  <c r="E28" i="11"/>
  <c r="D28" i="11"/>
  <c r="F19" i="11"/>
  <c r="E19" i="11"/>
  <c r="D19" i="11"/>
  <c r="F11" i="11"/>
  <c r="E11" i="11"/>
  <c r="D11" i="11"/>
  <c r="H36" i="11" l="1"/>
  <c r="D46" i="12"/>
  <c r="D48" i="12"/>
  <c r="H103" i="12"/>
  <c r="H105" i="12"/>
  <c r="G46" i="12"/>
  <c r="H14" i="12"/>
  <c r="I28" i="11"/>
  <c r="I72" i="12"/>
  <c r="I69" i="12"/>
  <c r="I71" i="12"/>
  <c r="H73" i="12"/>
  <c r="H17" i="12"/>
  <c r="F75" i="12"/>
  <c r="E73" i="12"/>
  <c r="C16" i="12"/>
  <c r="E30" i="12"/>
  <c r="F18" i="12"/>
  <c r="F30" i="12"/>
  <c r="G20" i="12"/>
  <c r="G30" i="12"/>
  <c r="I11" i="11"/>
  <c r="I73" i="12" l="1"/>
  <c r="I75" i="12" s="1"/>
  <c r="I81" i="12"/>
  <c r="I85" i="12" s="1"/>
  <c r="H75" i="12"/>
  <c r="C30" i="12"/>
  <c r="H16" i="12"/>
  <c r="H26" i="12" s="1"/>
  <c r="H30" i="12" s="1"/>
  <c r="G73" i="12"/>
  <c r="E75" i="12"/>
  <c r="C18" i="12"/>
  <c r="C20" i="12" s="1"/>
  <c r="F20" i="12"/>
  <c r="E20" i="12"/>
  <c r="J10" i="19"/>
  <c r="I10" i="19"/>
  <c r="H10" i="19"/>
  <c r="E10" i="19"/>
  <c r="D10" i="19"/>
  <c r="C10" i="19"/>
  <c r="H18" i="12" l="1"/>
  <c r="G75" i="12"/>
  <c r="C22" i="10"/>
  <c r="D22" i="10"/>
  <c r="E22" i="10"/>
  <c r="F22" i="10"/>
  <c r="H22" i="10"/>
  <c r="I22" i="10"/>
  <c r="J22" i="10"/>
  <c r="E19" i="16"/>
  <c r="C13" i="16"/>
  <c r="D13" i="16" s="1"/>
  <c r="H20" i="12" l="1"/>
  <c r="D15" i="16"/>
  <c r="E13" i="16"/>
  <c r="E15" i="16" s="1"/>
  <c r="C15" i="16"/>
  <c r="F45" i="13" l="1"/>
  <c r="E45" i="13"/>
  <c r="D45" i="13"/>
  <c r="C45" i="13"/>
  <c r="G44" i="13"/>
  <c r="H24" i="4" s="1"/>
  <c r="G43" i="13"/>
  <c r="H14" i="4" s="1"/>
  <c r="G42" i="13"/>
  <c r="H9" i="4" s="1"/>
  <c r="F37" i="13"/>
  <c r="E37" i="13"/>
  <c r="D37" i="13"/>
  <c r="C37" i="13"/>
  <c r="G36" i="13"/>
  <c r="I24" i="4" s="1"/>
  <c r="G35" i="13"/>
  <c r="I14" i="4" s="1"/>
  <c r="G34" i="13"/>
  <c r="I9" i="4" s="1"/>
  <c r="F85" i="13"/>
  <c r="E85" i="13"/>
  <c r="D85" i="13"/>
  <c r="C85" i="13"/>
  <c r="G84" i="13"/>
  <c r="C24" i="4" s="1"/>
  <c r="G83" i="13"/>
  <c r="C14" i="4" s="1"/>
  <c r="G82" i="13"/>
  <c r="C9" i="4" s="1"/>
  <c r="F77" i="13"/>
  <c r="E77" i="13"/>
  <c r="D77" i="13"/>
  <c r="C77" i="13"/>
  <c r="G76" i="13"/>
  <c r="D24" i="4" s="1"/>
  <c r="G75" i="13"/>
  <c r="D14" i="4" s="1"/>
  <c r="G74" i="13"/>
  <c r="D9" i="4" s="1"/>
  <c r="F69" i="13"/>
  <c r="E69" i="13"/>
  <c r="D69" i="13"/>
  <c r="C69" i="13"/>
  <c r="G68" i="13"/>
  <c r="E24" i="4" s="1"/>
  <c r="G67" i="13"/>
  <c r="E14" i="4" s="1"/>
  <c r="G66" i="13"/>
  <c r="E9" i="4" s="1"/>
  <c r="F61" i="13"/>
  <c r="E61" i="13"/>
  <c r="D61" i="13"/>
  <c r="C61" i="13"/>
  <c r="G60" i="13"/>
  <c r="F24" i="4" s="1"/>
  <c r="G59" i="13"/>
  <c r="F14" i="4" s="1"/>
  <c r="G58" i="13"/>
  <c r="F9" i="4" s="1"/>
  <c r="F53" i="13"/>
  <c r="E53" i="13"/>
  <c r="D53" i="13"/>
  <c r="C53" i="13"/>
  <c r="G52" i="13"/>
  <c r="G24" i="4" s="1"/>
  <c r="G51" i="13"/>
  <c r="G14" i="4" s="1"/>
  <c r="G50" i="13"/>
  <c r="G9" i="4" s="1"/>
  <c r="F29" i="13"/>
  <c r="E29" i="13"/>
  <c r="D29" i="13"/>
  <c r="C29" i="13"/>
  <c r="G28" i="13"/>
  <c r="J24" i="4" s="1"/>
  <c r="G27" i="13"/>
  <c r="J19" i="4" s="1"/>
  <c r="G26" i="13"/>
  <c r="J14" i="4" s="1"/>
  <c r="G25" i="13"/>
  <c r="J9" i="4" s="1"/>
  <c r="G53" i="13" l="1"/>
  <c r="G29" i="4" s="1"/>
  <c r="G61" i="13"/>
  <c r="F29" i="4" s="1"/>
  <c r="G37" i="13"/>
  <c r="I29" i="4" s="1"/>
  <c r="G45" i="13"/>
  <c r="H29" i="4" s="1"/>
  <c r="G77" i="13"/>
  <c r="D29" i="4" s="1"/>
  <c r="G85" i="13"/>
  <c r="C29" i="4" s="1"/>
  <c r="G29" i="13"/>
  <c r="J29" i="4" s="1"/>
  <c r="G69" i="13"/>
  <c r="E29" i="4" s="1"/>
  <c r="J9" i="10" l="1"/>
  <c r="J13" i="10" s="1"/>
  <c r="E10" i="1" l="1"/>
  <c r="C11" i="1"/>
  <c r="G17" i="10" l="1"/>
  <c r="I9" i="10" l="1"/>
  <c r="I13" i="10" s="1"/>
  <c r="C8" i="2"/>
  <c r="G21" i="10" l="1"/>
  <c r="G18" i="10"/>
  <c r="G20" i="10"/>
  <c r="G19" i="10"/>
  <c r="G16" i="10"/>
  <c r="G15" i="10"/>
  <c r="G12" i="10"/>
  <c r="G11" i="10"/>
  <c r="G10" i="10"/>
  <c r="G8" i="10"/>
  <c r="G7" i="10"/>
  <c r="G6" i="10"/>
  <c r="H9" i="10"/>
  <c r="H13" i="10" s="1"/>
  <c r="F9" i="10"/>
  <c r="F13" i="10" s="1"/>
  <c r="E9" i="10"/>
  <c r="E13" i="10" s="1"/>
  <c r="D9" i="10"/>
  <c r="D13" i="10" s="1"/>
  <c r="C9" i="10"/>
  <c r="G22" i="10" l="1"/>
  <c r="G9" i="10"/>
  <c r="C13" i="10"/>
  <c r="G7" i="9"/>
  <c r="G13" i="10" l="1"/>
  <c r="G8" i="8"/>
  <c r="E4" i="1" l="1"/>
  <c r="D8" i="2" l="1"/>
</calcChain>
</file>

<file path=xl/sharedStrings.xml><?xml version="1.0" encoding="utf-8"?>
<sst xmlns="http://schemas.openxmlformats.org/spreadsheetml/2006/main" count="585" uniqueCount="222">
  <si>
    <t>Asset impairment charges</t>
  </si>
  <si>
    <t>Revenues</t>
  </si>
  <si>
    <t>Cost of revenues</t>
  </si>
  <si>
    <t>Selling, general and administrative expenses</t>
  </si>
  <si>
    <t>Restructuring expenses</t>
  </si>
  <si>
    <t>Income from continuing operations</t>
  </si>
  <si>
    <t>Diluted EPS from continuing operations</t>
  </si>
  <si>
    <t>1QFY16</t>
  </si>
  <si>
    <t>1QCY15</t>
  </si>
  <si>
    <t>Percentage Change</t>
  </si>
  <si>
    <t xml:space="preserve">          </t>
  </si>
  <si>
    <t xml:space="preserve">Operating income  </t>
  </si>
  <si>
    <t xml:space="preserve">Operating income margin </t>
  </si>
  <si>
    <t>Interest expense, net</t>
  </si>
  <si>
    <t>Income from continuing operations before income taxes</t>
  </si>
  <si>
    <t>Income tax expense</t>
  </si>
  <si>
    <t>Non-GAAP operating income margin</t>
  </si>
  <si>
    <t>Non-GAAP diluted EPS from continuing operations</t>
  </si>
  <si>
    <t>Q1</t>
  </si>
  <si>
    <t>Q2</t>
  </si>
  <si>
    <t>Q3</t>
  </si>
  <si>
    <t>Q4</t>
  </si>
  <si>
    <t>Year Total</t>
  </si>
  <si>
    <t>FY16</t>
  </si>
  <si>
    <t>CY15</t>
  </si>
  <si>
    <t>(in millions)</t>
  </si>
  <si>
    <t>GAAP operating income from continuing operations</t>
  </si>
  <si>
    <t>Non-GAAP operating income from continuing operations</t>
  </si>
  <si>
    <t>GAAP income from continuing operations</t>
  </si>
  <si>
    <t>Amortization of acquired intangible assets</t>
  </si>
  <si>
    <t>Adjusted EBITDA</t>
  </si>
  <si>
    <t>Diluted shares (for computing non-GAAP EPS)</t>
  </si>
  <si>
    <t>Depreciation expense</t>
  </si>
  <si>
    <t>Increase / (Decrease)</t>
  </si>
  <si>
    <t>Total adjustments from non-GAAP income from continuing operations</t>
  </si>
  <si>
    <t>Non-GAAP income from continuing operations</t>
  </si>
  <si>
    <r>
      <t>(in millions, except for per share amounts)</t>
    </r>
    <r>
      <rPr>
        <sz val="10.5"/>
        <rFont val="Arial"/>
        <family val="2"/>
      </rPr>
      <t xml:space="preserve"> </t>
    </r>
  </si>
  <si>
    <r>
      <t>(in millions, except for per share amounts)</t>
    </r>
    <r>
      <rPr>
        <sz val="9"/>
        <rFont val="Arial"/>
        <family val="2"/>
      </rPr>
      <t xml:space="preserve"> </t>
    </r>
  </si>
  <si>
    <t>Non-GAAP income from continuing operations before income taxes</t>
  </si>
  <si>
    <t>Income tax expense adjusted to reflect non-GAAP adjustments</t>
  </si>
  <si>
    <r>
      <t>1QCY15</t>
    </r>
    <r>
      <rPr>
        <b/>
        <vertAlign val="superscript"/>
        <sz val="16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</si>
  <si>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4"/>
        <rFont val="Arial"/>
        <family val="2"/>
      </rPr>
      <t>2</t>
    </r>
  </si>
  <si>
    <t>2QCY15</t>
  </si>
  <si>
    <t>3QCY15</t>
  </si>
  <si>
    <t>4QCY15</t>
  </si>
  <si>
    <t>Operating income</t>
  </si>
  <si>
    <t>Operating (loss) income</t>
  </si>
  <si>
    <t xml:space="preserve">Operating (loss) income 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</si>
  <si>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</si>
  <si>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</si>
  <si>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r>
      <t>(in millions, except for per share amounts)</t>
    </r>
    <r>
      <rPr>
        <b/>
        <sz val="9"/>
        <color rgb="FF201747"/>
        <rFont val="Arial"/>
        <family val="2"/>
      </rPr>
      <t xml:space="preserve"> </t>
    </r>
  </si>
  <si>
    <t>Operating income from continuing operations</t>
  </si>
  <si>
    <t>Non-operating income (expense):</t>
  </si>
  <si>
    <t xml:space="preserve">   Other (expense) income, net</t>
  </si>
  <si>
    <t xml:space="preserve">                   -</t>
  </si>
  <si>
    <t>Diluted weighted average number of shares outstanding</t>
  </si>
  <si>
    <t xml:space="preserve">Non-GAAP income from continuing operations before income taxes </t>
  </si>
  <si>
    <r>
      <t>1QCY15</t>
    </r>
    <r>
      <rPr>
        <b/>
        <vertAlign val="superscript"/>
        <sz val="10"/>
        <color rgb="FF850F89"/>
        <rFont val="Arial"/>
        <family val="2"/>
      </rPr>
      <t>1</t>
    </r>
  </si>
  <si>
    <r>
      <t>2QCY15</t>
    </r>
    <r>
      <rPr>
        <b/>
        <vertAlign val="superscript"/>
        <sz val="10"/>
        <color rgb="FF850F89"/>
        <rFont val="Arial"/>
        <family val="2"/>
      </rPr>
      <t>1</t>
    </r>
  </si>
  <si>
    <r>
      <t>3QCY15</t>
    </r>
    <r>
      <rPr>
        <b/>
        <vertAlign val="superscript"/>
        <sz val="10"/>
        <color rgb="FF850F89"/>
        <rFont val="Arial"/>
        <family val="2"/>
      </rPr>
      <t>1</t>
    </r>
  </si>
  <si>
    <r>
      <t>4QCY15</t>
    </r>
    <r>
      <rPr>
        <b/>
        <vertAlign val="superscript"/>
        <sz val="10"/>
        <color rgb="FF850F89"/>
        <rFont val="Arial"/>
        <family val="2"/>
      </rPr>
      <t>1</t>
    </r>
  </si>
  <si>
    <r>
      <t>CY15</t>
    </r>
    <r>
      <rPr>
        <b/>
        <vertAlign val="superscript"/>
        <sz val="10"/>
        <color rgb="FF850F89"/>
        <rFont val="Arial"/>
        <family val="2"/>
      </rPr>
      <t>1</t>
    </r>
  </si>
  <si>
    <t xml:space="preserve">                 -</t>
  </si>
  <si>
    <t xml:space="preserve">                 - </t>
  </si>
  <si>
    <r>
      <t>2QCY15</t>
    </r>
    <r>
      <rPr>
        <b/>
        <vertAlign val="superscript"/>
        <sz val="16"/>
        <color rgb="FF850F89"/>
        <rFont val="Arial"/>
        <family val="2"/>
      </rPr>
      <t>1</t>
    </r>
  </si>
  <si>
    <r>
      <t>3QCY15</t>
    </r>
    <r>
      <rPr>
        <b/>
        <vertAlign val="superscript"/>
        <sz val="16"/>
        <color rgb="FF850F89"/>
        <rFont val="Arial"/>
        <family val="2"/>
      </rPr>
      <t>1</t>
    </r>
  </si>
  <si>
    <r>
      <t>4QCY15</t>
    </r>
    <r>
      <rPr>
        <b/>
        <vertAlign val="superscript"/>
        <sz val="16"/>
        <color rgb="FF850F89"/>
        <rFont val="Arial"/>
        <family val="2"/>
      </rPr>
      <t>1</t>
    </r>
  </si>
  <si>
    <r>
      <t>CY15</t>
    </r>
    <r>
      <rPr>
        <b/>
        <vertAlign val="superscript"/>
        <sz val="16"/>
        <color rgb="FF850F89"/>
        <rFont val="Arial"/>
        <family val="2"/>
      </rPr>
      <t>1</t>
    </r>
  </si>
  <si>
    <t>Gain on a real estate sale</t>
  </si>
  <si>
    <t>Acquisition and integration costs</t>
  </si>
  <si>
    <t>Total non-GAAP adjustments</t>
  </si>
  <si>
    <t>Diluted Shares (for computing Non-GAAP EPS)</t>
  </si>
  <si>
    <r>
      <t>1QCY15</t>
    </r>
    <r>
      <rPr>
        <b/>
        <vertAlign val="superscript"/>
        <sz val="11"/>
        <color rgb="FF850F89"/>
        <rFont val="Arial"/>
        <family val="2"/>
      </rPr>
      <t>1</t>
    </r>
  </si>
  <si>
    <r>
      <t>2QCY15</t>
    </r>
    <r>
      <rPr>
        <b/>
        <vertAlign val="superscript"/>
        <sz val="11"/>
        <color rgb="FF850F89"/>
        <rFont val="Arial"/>
        <family val="2"/>
      </rPr>
      <t>1</t>
    </r>
  </si>
  <si>
    <r>
      <t>3QCY15</t>
    </r>
    <r>
      <rPr>
        <b/>
        <vertAlign val="superscript"/>
        <sz val="11"/>
        <color rgb="FF850F89"/>
        <rFont val="Arial"/>
        <family val="2"/>
      </rPr>
      <t>1</t>
    </r>
  </si>
  <si>
    <r>
      <t>4QCY15</t>
    </r>
    <r>
      <rPr>
        <b/>
        <vertAlign val="superscript"/>
        <sz val="11"/>
        <color rgb="FF850F89"/>
        <rFont val="Arial"/>
        <family val="2"/>
      </rPr>
      <t>1</t>
    </r>
  </si>
  <si>
    <r>
      <t>CY15</t>
    </r>
    <r>
      <rPr>
        <b/>
        <vertAlign val="superscript"/>
        <sz val="11"/>
        <color rgb="FF850F89"/>
        <rFont val="Arial"/>
        <family val="2"/>
      </rPr>
      <t>1</t>
    </r>
  </si>
  <si>
    <r>
      <t>Adjustment to the income tax provision to reflect non-GAAP adjustments</t>
    </r>
    <r>
      <rPr>
        <vertAlign val="superscript"/>
        <sz val="10.5"/>
        <color rgb="FF201747"/>
        <rFont val="Arial"/>
        <family val="2"/>
      </rPr>
      <t>2</t>
    </r>
  </si>
  <si>
    <r>
      <t>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</si>
  <si>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Total adjustments from non-GAAP income from continuing operations, above</t>
    </r>
    <r>
      <rPr>
        <vertAlign val="superscript"/>
        <sz val="10.5"/>
        <color rgb="FF201747"/>
        <rFont val="Arial"/>
        <family val="2"/>
      </rPr>
      <t>3</t>
    </r>
  </si>
  <si>
    <r>
      <t>Non-GAAP diluted earnings per share from continuing operations</t>
    </r>
    <r>
      <rPr>
        <b/>
        <vertAlign val="superscript"/>
        <sz val="10.5"/>
        <color rgb="FF201747"/>
        <rFont val="Arial"/>
        <family val="2"/>
      </rPr>
      <t>3</t>
    </r>
  </si>
  <si>
    <r>
      <t>Non-GAAP operating income from continuing operations</t>
    </r>
    <r>
      <rPr>
        <vertAlign val="superscript"/>
        <sz val="14"/>
        <rFont val="Arial"/>
        <family val="2"/>
      </rPr>
      <t xml:space="preserve">2,3 </t>
    </r>
  </si>
  <si>
    <r>
      <t>(in millions, except for per share amounts)</t>
    </r>
    <r>
      <rPr>
        <b/>
        <sz val="8"/>
        <color rgb="FF201747"/>
        <rFont val="Arial"/>
        <family val="2"/>
      </rPr>
      <t xml:space="preserve"> </t>
    </r>
  </si>
  <si>
    <r>
      <t>1QCY15</t>
    </r>
    <r>
      <rPr>
        <b/>
        <vertAlign val="superscript"/>
        <sz val="12"/>
        <color rgb="FF850F89"/>
        <rFont val="Arial"/>
        <family val="2"/>
      </rPr>
      <t>1</t>
    </r>
  </si>
  <si>
    <r>
      <t>2QCY15</t>
    </r>
    <r>
      <rPr>
        <b/>
        <vertAlign val="superscript"/>
        <sz val="12"/>
        <color rgb="FF850F89"/>
        <rFont val="Arial"/>
        <family val="2"/>
      </rPr>
      <t>1</t>
    </r>
  </si>
  <si>
    <r>
      <t>3QCY15</t>
    </r>
    <r>
      <rPr>
        <b/>
        <vertAlign val="superscript"/>
        <sz val="12"/>
        <color rgb="FF850F89"/>
        <rFont val="Arial"/>
        <family val="2"/>
      </rPr>
      <t>1</t>
    </r>
  </si>
  <si>
    <r>
      <t>4QCY15</t>
    </r>
    <r>
      <rPr>
        <b/>
        <vertAlign val="superscript"/>
        <sz val="12"/>
        <color rgb="FF850F89"/>
        <rFont val="Arial"/>
        <family val="2"/>
      </rPr>
      <t>1</t>
    </r>
  </si>
  <si>
    <r>
      <t>CY15</t>
    </r>
    <r>
      <rPr>
        <b/>
        <vertAlign val="superscript"/>
        <sz val="12"/>
        <color rgb="FF850F89"/>
        <rFont val="Arial"/>
        <family val="2"/>
      </rPr>
      <t>1</t>
    </r>
  </si>
  <si>
    <t>National Security Solutions</t>
  </si>
  <si>
    <t>Health and Infrastructure Sector</t>
  </si>
  <si>
    <t>Corporate and Other</t>
  </si>
  <si>
    <r>
      <t>Income tax expense</t>
    </r>
    <r>
      <rPr>
        <vertAlign val="superscript"/>
        <sz val="14"/>
        <rFont val="Arial"/>
        <family val="2"/>
      </rPr>
      <t>5</t>
    </r>
  </si>
  <si>
    <t>2QFY16</t>
  </si>
  <si>
    <r>
      <t>Other (expense) income, net</t>
    </r>
    <r>
      <rPr>
        <vertAlign val="superscript"/>
        <sz val="14"/>
        <rFont val="Arial"/>
        <family val="2"/>
      </rPr>
      <t>4</t>
    </r>
  </si>
  <si>
    <t>Other (expense) income, net</t>
  </si>
  <si>
    <r>
      <t>1QFY16</t>
    </r>
    <r>
      <rPr>
        <b/>
        <vertAlign val="superscript"/>
        <sz val="10"/>
        <color rgb="FF850F89"/>
        <rFont val="Arial"/>
        <family val="2"/>
      </rPr>
      <t>1</t>
    </r>
  </si>
  <si>
    <r>
      <t>Selling, general and administrative expenses</t>
    </r>
    <r>
      <rPr>
        <vertAlign val="superscript"/>
        <sz val="10"/>
        <color rgb="FF201747"/>
        <rFont val="Arial"/>
        <family val="2"/>
      </rPr>
      <t>2</t>
    </r>
  </si>
  <si>
    <r>
      <t>1QFY16</t>
    </r>
    <r>
      <rPr>
        <b/>
        <vertAlign val="superscript"/>
        <sz val="10"/>
        <color rgb="FF850F89"/>
        <rFont val="Arial"/>
        <family val="2"/>
      </rPr>
      <t>2</t>
    </r>
  </si>
  <si>
    <r>
      <t>Selling, general and administrative expenses</t>
    </r>
    <r>
      <rPr>
        <vertAlign val="superscript"/>
        <sz val="9"/>
        <color rgb="FF201747"/>
        <rFont val="Arial"/>
        <family val="2"/>
      </rPr>
      <t>3</t>
    </r>
  </si>
  <si>
    <r>
      <t>Other (expense) income, net</t>
    </r>
    <r>
      <rPr>
        <vertAlign val="superscript"/>
        <sz val="9"/>
        <color rgb="FF201747"/>
        <rFont val="Arial"/>
        <family val="2"/>
      </rPr>
      <t>5</t>
    </r>
  </si>
  <si>
    <r>
      <t>Income tax expense</t>
    </r>
    <r>
      <rPr>
        <vertAlign val="superscript"/>
        <sz val="9"/>
        <color rgb="FF201747"/>
        <rFont val="Arial"/>
        <family val="2"/>
      </rPr>
      <t>6</t>
    </r>
  </si>
  <si>
    <r>
      <t>1QFY16</t>
    </r>
    <r>
      <rPr>
        <b/>
        <vertAlign val="superscript"/>
        <sz val="12"/>
        <color rgb="FF850F89"/>
        <rFont val="Arial"/>
        <family val="2"/>
      </rPr>
      <t>2</t>
    </r>
  </si>
  <si>
    <t>Gain on sale of a business</t>
  </si>
  <si>
    <t>3QFY16</t>
  </si>
  <si>
    <t>Information Systems &amp; Global Solutions</t>
  </si>
  <si>
    <t>Income tax (expense) benefit</t>
  </si>
  <si>
    <t>Note 1: Prior period has been recast to reflect amortization of acquired intangible assets as a non-GAAP adjustment.</t>
  </si>
  <si>
    <t>Quarter Ended September 30, 2016</t>
  </si>
  <si>
    <t>Operating income (loss)</t>
  </si>
  <si>
    <t>Amortization of intangibles</t>
  </si>
  <si>
    <t>NSS</t>
  </si>
  <si>
    <t>HIS</t>
  </si>
  <si>
    <t>IS&amp;GS</t>
  </si>
  <si>
    <t>Corp</t>
  </si>
  <si>
    <t>Total</t>
  </si>
  <si>
    <t>Impairment charges</t>
  </si>
  <si>
    <t>As reported</t>
  </si>
  <si>
    <t>Non-GAAP results</t>
  </si>
  <si>
    <t>Revenue</t>
  </si>
  <si>
    <t>Diluted shares</t>
  </si>
  <si>
    <t>EBITDA</t>
  </si>
  <si>
    <t>Gains (losses) on sale of assets</t>
  </si>
  <si>
    <t xml:space="preserve">   Interest expense, net</t>
  </si>
  <si>
    <t>Non-operating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</si>
  <si>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</si>
  <si>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</si>
  <si>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</si>
  <si>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</si>
  <si>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</si>
  <si>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r>
      <t>Quarter Ended October 2, 2015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</si>
  <si>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Income from continuing operations</t>
    </r>
    <r>
      <rPr>
        <b/>
        <vertAlign val="superscript"/>
        <sz val="10"/>
        <color rgb="FF201747"/>
        <rFont val="Arial"/>
        <family val="2"/>
      </rPr>
      <t>3</t>
    </r>
  </si>
  <si>
    <r>
      <t>Diluted earnings per share from continuing operations attributable to Leidos Holdings, Inc.</t>
    </r>
    <r>
      <rPr>
        <b/>
        <vertAlign val="superscript"/>
        <sz val="10"/>
        <color rgb="FF201747"/>
        <rFont val="Arial"/>
        <family val="2"/>
      </rPr>
      <t>4</t>
    </r>
  </si>
  <si>
    <t>Note 8: Earnings per share are computed independently for each of the quarters presented and therefore may not sum to the total for the fiscal year.</t>
  </si>
  <si>
    <r>
      <t>Non-GAAP income from continuing operations</t>
    </r>
    <r>
      <rPr>
        <b/>
        <vertAlign val="superscript"/>
        <sz val="9"/>
        <color rgb="FF201747"/>
        <rFont val="Arial"/>
        <family val="2"/>
      </rPr>
      <t>7</t>
    </r>
  </si>
  <si>
    <r>
      <t>Non-GAAP income from continuing operations</t>
    </r>
    <r>
      <rPr>
        <b/>
        <vertAlign val="superscript"/>
        <sz val="10"/>
        <color rgb="FF201747"/>
        <rFont val="Arial"/>
        <family val="2"/>
      </rPr>
      <t>3</t>
    </r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</si>
  <si>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4</t>
    </r>
  </si>
  <si>
    <t>Note 4: Calculation uses an estimated statutory tax rate on non-GAAP tax deductible adjustments.</t>
  </si>
  <si>
    <t>Less: net income attributable to non-controlling interest, net of taxes</t>
  </si>
  <si>
    <t>Net income attributable to Leidos Holdings, Inc.</t>
  </si>
  <si>
    <r>
      <t>Non-GAAP operating income from continuing operations</t>
    </r>
    <r>
      <rPr>
        <b/>
        <vertAlign val="superscript"/>
        <sz val="9"/>
        <color rgb="FF201747"/>
        <rFont val="Arial"/>
        <family val="2"/>
      </rPr>
      <t>3, 4</t>
    </r>
  </si>
  <si>
    <t>Note 4: Earnings per share are computed independently for each of the quarters presented and therefore may not sum to the total for the fiscal year.</t>
  </si>
  <si>
    <t>Non-GAAP Operating income (loss)</t>
  </si>
  <si>
    <t>Non-GAAP Operating income</t>
  </si>
  <si>
    <t>Note 1: Prior periods have been recast to reflect amortization of acquired intangible assets as a non-GAAP adjustment.</t>
  </si>
  <si>
    <r>
      <t xml:space="preserve">Note 1: Prior periods have been recast to reflect the adoption of ASU 2016-09 </t>
    </r>
    <r>
      <rPr>
        <i/>
        <sz val="8"/>
        <color rgb="FF000000"/>
        <rFont val="Arial"/>
        <family val="2"/>
      </rPr>
      <t>Stock Compensation.</t>
    </r>
  </si>
  <si>
    <r>
      <t xml:space="preserve">Note 2: Prior periods have been recast to reflect the adoption of ASU 2016-09 </t>
    </r>
    <r>
      <rPr>
        <i/>
        <sz val="8"/>
        <color rgb="FF000000"/>
        <rFont val="Arial"/>
        <family val="2"/>
      </rPr>
      <t>Stock Compensation.</t>
    </r>
  </si>
  <si>
    <t>Quarter Ended July 1, 2016</t>
  </si>
  <si>
    <t>Quarter Ended April 1, 2016</t>
  </si>
  <si>
    <r>
      <t>Quarter Ended January 1, 2016</t>
    </r>
    <r>
      <rPr>
        <vertAlign val="superscript"/>
        <sz val="11"/>
        <color theme="1"/>
        <rFont val="Calibri"/>
        <family val="2"/>
        <scheme val="minor"/>
      </rPr>
      <t>1</t>
    </r>
  </si>
  <si>
    <r>
      <t>Year Ended January 1, 2016</t>
    </r>
    <r>
      <rPr>
        <vertAlign val="superscript"/>
        <sz val="11"/>
        <color theme="1"/>
        <rFont val="Calibri"/>
        <family val="2"/>
        <scheme val="minor"/>
      </rPr>
      <t>1</t>
    </r>
  </si>
  <si>
    <r>
      <t>Quarter Ended July 3, 2015</t>
    </r>
    <r>
      <rPr>
        <vertAlign val="superscript"/>
        <sz val="11"/>
        <color theme="1"/>
        <rFont val="Calibri"/>
        <family val="2"/>
        <scheme val="minor"/>
      </rPr>
      <t>1</t>
    </r>
  </si>
  <si>
    <r>
      <t>Quarter Ended April 3, 2015</t>
    </r>
    <r>
      <rPr>
        <vertAlign val="superscript"/>
        <sz val="11"/>
        <color theme="1"/>
        <rFont val="Calibri"/>
        <family val="2"/>
        <scheme val="minor"/>
      </rPr>
      <t>1</t>
    </r>
  </si>
  <si>
    <t>Income from continuing operations, before income taxes</t>
  </si>
  <si>
    <t>Amortization expense</t>
  </si>
  <si>
    <t>Non-GAAP operating income</t>
  </si>
  <si>
    <r>
      <t>Non-GAAP diluted earnings per share from continuing operations attributable to Leidos Holdings, Inc.</t>
    </r>
    <r>
      <rPr>
        <b/>
        <vertAlign val="superscript"/>
        <sz val="9"/>
        <color rgb="FF201747"/>
        <rFont val="Arial"/>
        <family val="2"/>
      </rPr>
      <t>8</t>
    </r>
  </si>
  <si>
    <t>Non-GAAP diluted EPS from continuing operations attributable to Leidos Holdings, Inc.</t>
  </si>
  <si>
    <t>GAAP diluted EPS from continuing operations attributable to Leidos Holdings, Inc.</t>
  </si>
  <si>
    <t>Weighted Average Share Count Impact</t>
  </si>
  <si>
    <t>Income from continuing operations attributable to Leidos Holdings, Inc.</t>
  </si>
  <si>
    <t>Non-GAAP income from continuing operations attributable to Leidos Holdings, Inc.</t>
  </si>
  <si>
    <t>GAAP income from continuing operations attributable to Leidos Holdings, Inc.</t>
  </si>
  <si>
    <t>Non-GAAP Financial Measures  Reconciliation</t>
  </si>
  <si>
    <r>
      <t>1QFY16</t>
    </r>
    <r>
      <rPr>
        <b/>
        <vertAlign val="superscript"/>
        <sz val="11"/>
        <color rgb="FF850F89"/>
        <rFont val="Arial"/>
        <family val="2"/>
      </rPr>
      <t>1</t>
    </r>
  </si>
  <si>
    <t>7/1/2016-8/15/2016</t>
  </si>
  <si>
    <t>Normalized Revenues</t>
  </si>
  <si>
    <t>Note 2: This historical information has been provided to enable comparisons to prior year periods for modeling and analysis purposes.</t>
  </si>
  <si>
    <t>7/1/16 - 8/15/16</t>
  </si>
  <si>
    <t>IS&amp;GS GAAP Revenue</t>
  </si>
  <si>
    <t>International Contract Loss Charge</t>
  </si>
  <si>
    <t>Pre-Sale Contract Closeouts</t>
  </si>
  <si>
    <t>IS&amp;GS Normalized Revenue</t>
  </si>
  <si>
    <t>IS&amp;GS GAAP Operating Income</t>
  </si>
  <si>
    <t>Reserve Release</t>
  </si>
  <si>
    <t>Normalized Operating Income Margin</t>
  </si>
  <si>
    <t>Normalized Non-GAAP Operating income</t>
  </si>
  <si>
    <t>Normalized Non-GAAP Operating income margin</t>
  </si>
  <si>
    <t>IS&amp;GS Normalized Non-GAAP Operating Income</t>
  </si>
  <si>
    <t xml:space="preserve">(in millions, except for per share amounts) </t>
  </si>
  <si>
    <t>4QFY16</t>
  </si>
  <si>
    <t>Quarter Ended January 1, 2016</t>
  </si>
  <si>
    <t>Quarter Ended December 30, 2016</t>
  </si>
  <si>
    <t>Twelve Months Ended December 30, 2016</t>
  </si>
  <si>
    <t>Twelve Months Ended January 1, 2016</t>
  </si>
  <si>
    <t>Asset Impairment Charges</t>
  </si>
  <si>
    <t>Equity earnings of non-consolidated subsidiaries</t>
  </si>
  <si>
    <t>Quarter-to-Date - Diluted weighted average number of shares outstanding</t>
  </si>
  <si>
    <t>Quarter-to-Date GAAP Diluted EPS from continuing operations attributable to Leidos Holdings, Inc.</t>
  </si>
  <si>
    <t>Year-to-Date Cumulative GAAP Income from continuing operations attributable to Leidos Holdings, Inc.</t>
  </si>
  <si>
    <t>Year-to-Date - Diluted weighted average number of shares outstanding</t>
  </si>
  <si>
    <t>Year-to-Date GAAP Diluted EPS</t>
  </si>
  <si>
    <t>Quarter-to-Date Non-GAAP Diluted EPS from continuing operations attributable to Leidos Holdings, Inc.</t>
  </si>
  <si>
    <t>Year-to-Date Cumulative Non-GAAP Income from continuing operations attributable to Leidos Holdings, Inc.</t>
  </si>
  <si>
    <t>Year-to-Date Non-GAAP Diluted EPS from continuing operations attributable to Leidos Holdings, Inc.</t>
  </si>
  <si>
    <t>Supplementary IS&amp;GS Historical Financials</t>
  </si>
  <si>
    <t>Non-GAAP Financials Measures Reconciliation</t>
  </si>
  <si>
    <t>Segment Non-GAAP Operating Income Reconciliation</t>
  </si>
  <si>
    <t>Non-GAAP Segment Operating Income Reconciliation</t>
  </si>
  <si>
    <t>Note 2: Selling, general and administrative expenses includes bad debt expense of $3 million and $9 million for fiscal year 2016 and calendar year 2015, respectively.</t>
  </si>
  <si>
    <t>Non-operating income (expense), net</t>
  </si>
  <si>
    <r>
      <t xml:space="preserve">Amortization of intangibles </t>
    </r>
    <r>
      <rPr>
        <b/>
        <sz val="9"/>
        <color theme="1"/>
        <rFont val="Calibri"/>
        <family val="2"/>
        <scheme val="minor"/>
      </rPr>
      <t>(1)</t>
    </r>
  </si>
  <si>
    <t>Note 2: Earnings per share is computed independently for each of the non-GAAP adjustments presented and therefore may not sum to the total non-GAAP earnings per share due to rounding.</t>
  </si>
  <si>
    <r>
      <t xml:space="preserve">Diluted EPS from continuing operations attributable to Leidos Holdings, Inc. </t>
    </r>
    <r>
      <rPr>
        <sz val="9"/>
        <color theme="1"/>
        <rFont val="Calibri"/>
        <family val="2"/>
        <scheme val="minor"/>
      </rPr>
      <t>(2)</t>
    </r>
  </si>
  <si>
    <r>
      <t xml:space="preserve">Income tax expense </t>
    </r>
    <r>
      <rPr>
        <sz val="9"/>
        <color theme="1"/>
        <rFont val="Calibri"/>
        <family val="2"/>
        <scheme val="minor"/>
      </rPr>
      <t>(3)</t>
    </r>
  </si>
  <si>
    <t>Note 3: Calculation uses an estimated statutory tax rate on non-GAAP tax deductible adjustments.</t>
  </si>
  <si>
    <t xml:space="preserve">Leidos </t>
  </si>
  <si>
    <t>Supplementary Financials</t>
  </si>
  <si>
    <t>4Q FY 16</t>
  </si>
  <si>
    <t>Provided: February 23, 2017</t>
  </si>
  <si>
    <t xml:space="preserve">Note 3: Non-GAAP income from continuing operations includes $1 million of income related to a non-controlling interest for Q3 and Q4 FY16 and $2 million for FY16. </t>
  </si>
  <si>
    <t>Note 3: Income from continuing operations includes $1 million of income related to a non-controlling interest for Q3 and Q4 FY16 and $2 million FY16.</t>
  </si>
  <si>
    <t>Note 7: Income from continuing operations includes $1 million of income related to a non-controlling interest for Q3 and Q4 FY16 and $2 million FY16.</t>
  </si>
  <si>
    <t xml:space="preserve">Note 2: See slides 13 and 15 for definition &amp; reconciliation of Non-GAAP Financial Measures in the Investor Presentation.
</t>
  </si>
  <si>
    <t>Note 2: See definition of non-GAAP operating income from continuing operations on slide 13  in the Investor Presentation.</t>
  </si>
  <si>
    <t xml:space="preserve">Note 3: Selling, general and administrative expenses excludes amortization of acquired intangible assets. See slide 15 for the Non-GAAP Financial Measures Reconciliation by quarter in the Investor Presentation. </t>
  </si>
  <si>
    <t>Note 4: Non-GAAP operating income from continuing operations excludes the discrete items described in Note 3 and additionally excludes acquisition and integration costs, asset impairment charges and restructuring expenses. See slide 15 for the Non-GAAP Financial Measures Reconciliation by quarter in the Investor Presentation.</t>
  </si>
  <si>
    <t>Note 5: Other (expense) income, net excludes a gain on a real estate sale. See slide 15 for the Non-GAAP Financial Measures Reconciliation by quarter in the Investor Presentation.</t>
  </si>
  <si>
    <t>Note 6: Income tax expense is adjusted to reflect the non-GAAP adjustments. See slide 15 for the Non-GAAP Financial Measures Reconciliation by quarter in the Investor Presentation.</t>
  </si>
  <si>
    <t>Note 1: See slide 15 for the Non-GAAP Financial Measures Reconciliation by quarter in the Investor Presentation.</t>
  </si>
  <si>
    <t>Quarter-to-Date GAAP Income from continuing operations attributable to Leidos Holdings, Inc.</t>
  </si>
  <si>
    <t>Quarter-to-Date Non-GAAP Income from continuing operations attributable to Leidos Holdings, Inc.</t>
  </si>
  <si>
    <r>
      <t xml:space="preserve">Note 2: Q1 FY16 has been recast to reflect the adoption of ASU 2016-09 </t>
    </r>
    <r>
      <rPr>
        <i/>
        <sz val="8"/>
        <color rgb="FF000000"/>
        <rFont val="Arial"/>
        <family val="2"/>
      </rPr>
      <t>Stock Compensation.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</si>
</sst>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5"/>
      <color rgb="FF1F497D"/>
      <name val="Arial"/>
      <family val="2"/>
    </font>
    <font>
      <b/>
      <sz val="16"/>
      <color rgb="FF850F89"/>
      <name val="Arial"/>
      <family val="2"/>
    </font>
    <font>
      <b/>
      <sz val="20"/>
      <color rgb="FFFFFFFF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hadow/>
      <sz val="10.5"/>
      <name val="Arial"/>
      <family val="2"/>
    </font>
    <font>
      <sz val="10.5"/>
      <name val="Arial"/>
      <family val="2"/>
    </font>
    <font>
      <b/>
      <i/>
      <sz val="14"/>
      <name val="Arial"/>
      <family val="2"/>
    </font>
    <font>
      <vertAlign val="superscript"/>
      <sz val="14"/>
      <name val="Arial"/>
      <family val="2"/>
    </font>
    <font>
      <shadow/>
      <sz val="9"/>
      <name val="Arial"/>
      <family val="2"/>
    </font>
    <font>
      <sz val="9"/>
      <name val="Arial"/>
      <family val="2"/>
    </font>
    <font>
      <b/>
      <vertAlign val="superscript"/>
      <sz val="16"/>
      <color rgb="FF850F8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b/>
      <vertAlign val="superscript"/>
      <sz val="10"/>
      <color rgb="FF850F89"/>
      <name val="Arial"/>
      <family val="2"/>
    </font>
    <font>
      <b/>
      <sz val="11"/>
      <color rgb="FF850F89"/>
      <name val="Arial"/>
      <family val="2"/>
    </font>
    <font>
      <b/>
      <sz val="10.5"/>
      <color rgb="FF201747"/>
      <name val="Arial"/>
      <family val="2"/>
    </font>
    <font>
      <sz val="10.5"/>
      <color rgb="FF201747"/>
      <name val="Arial"/>
      <family val="2"/>
    </font>
    <font>
      <vertAlign val="superscript"/>
      <sz val="10.5"/>
      <color rgb="FF201747"/>
      <name val="Arial"/>
      <family val="2"/>
    </font>
    <font>
      <b/>
      <vertAlign val="superscript"/>
      <sz val="10.5"/>
      <color rgb="FF201747"/>
      <name val="Arial"/>
      <family val="2"/>
    </font>
    <font>
      <b/>
      <vertAlign val="superscript"/>
      <sz val="11"/>
      <color rgb="FF850F89"/>
      <name val="Arial"/>
      <family val="2"/>
    </font>
    <font>
      <shadow/>
      <sz val="8"/>
      <color rgb="FF201747"/>
      <name val="Arial"/>
      <family val="2"/>
    </font>
    <font>
      <b/>
      <sz val="8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hadow/>
      <sz val="11"/>
      <color rgb="FF201747"/>
      <name val="Arial"/>
      <family val="2"/>
    </font>
    <font>
      <b/>
      <shadow/>
      <sz val="11"/>
      <color rgb="FF201747"/>
      <name val="Arial"/>
      <family val="2"/>
    </font>
    <font>
      <i/>
      <sz val="14"/>
      <color theme="1"/>
      <name val="Arial"/>
      <family val="2"/>
    </font>
    <font>
      <sz val="1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sz val="11"/>
      <color theme="1"/>
      <name val="Arial"/>
      <family val="2"/>
    </font>
    <font>
      <b/>
      <sz val="11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theme="0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78B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Fill="1"/>
    <xf numFmtId="0" fontId="5" fillId="5" borderId="8" xfId="0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wrapText="1"/>
    </xf>
    <xf numFmtId="0" fontId="0" fillId="7" borderId="0" xfId="0" applyFill="1"/>
    <xf numFmtId="166" fontId="8" fillId="2" borderId="0" xfId="0" applyNumberFormat="1" applyFont="1" applyFill="1" applyAlignment="1">
      <alignment horizontal="right" wrapText="1"/>
    </xf>
    <xf numFmtId="166" fontId="8" fillId="3" borderId="0" xfId="0" applyNumberFormat="1" applyFont="1" applyFill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10" fillId="4" borderId="0" xfId="0" applyFont="1" applyFill="1" applyAlignment="1">
      <alignment horizontal="right" wrapText="1"/>
    </xf>
    <xf numFmtId="0" fontId="11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wrapText="1"/>
    </xf>
    <xf numFmtId="0" fontId="0" fillId="8" borderId="0" xfId="0" applyFill="1" applyBorder="1"/>
    <xf numFmtId="0" fontId="4" fillId="8" borderId="3" xfId="0" applyFont="1" applyFill="1" applyBorder="1" applyAlignment="1">
      <alignment horizontal="center" wrapText="1" readingOrder="1"/>
    </xf>
    <xf numFmtId="0" fontId="0" fillId="8" borderId="0" xfId="0" applyFill="1" applyBorder="1" applyAlignment="1">
      <alignment horizontal="right"/>
    </xf>
    <xf numFmtId="0" fontId="2" fillId="8" borderId="0" xfId="0" applyFont="1" applyFill="1" applyAlignment="1">
      <alignment wrapText="1"/>
    </xf>
    <xf numFmtId="0" fontId="0" fillId="8" borderId="0" xfId="0" applyFill="1"/>
    <xf numFmtId="0" fontId="3" fillId="8" borderId="0" xfId="0" applyFont="1" applyFill="1" applyAlignment="1">
      <alignment horizontal="left" wrapText="1" readingOrder="1"/>
    </xf>
    <xf numFmtId="0" fontId="4" fillId="8" borderId="3" xfId="0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right" wrapText="1"/>
    </xf>
    <xf numFmtId="0" fontId="8" fillId="8" borderId="4" xfId="0" applyFont="1" applyFill="1" applyBorder="1" applyAlignment="1">
      <alignment horizontal="right" wrapText="1"/>
    </xf>
    <xf numFmtId="0" fontId="10" fillId="8" borderId="0" xfId="0" applyFont="1" applyFill="1" applyAlignment="1">
      <alignment horizontal="right" wrapText="1"/>
    </xf>
    <xf numFmtId="0" fontId="10" fillId="8" borderId="0" xfId="0" applyFont="1" applyFill="1" applyAlignment="1">
      <alignment horizontal="left" wrapText="1" readingOrder="1"/>
    </xf>
    <xf numFmtId="164" fontId="10" fillId="8" borderId="4" xfId="2" applyNumberFormat="1" applyFont="1" applyFill="1" applyBorder="1" applyAlignment="1">
      <alignment horizontal="right" wrapText="1" readingOrder="1"/>
    </xf>
    <xf numFmtId="164" fontId="10" fillId="8" borderId="5" xfId="2" applyNumberFormat="1" applyFont="1" applyFill="1" applyBorder="1" applyAlignment="1">
      <alignment horizontal="right" wrapText="1" readingOrder="1"/>
    </xf>
    <xf numFmtId="166" fontId="14" fillId="8" borderId="4" xfId="3" applyNumberFormat="1" applyFont="1" applyFill="1" applyBorder="1" applyAlignment="1">
      <alignment horizontal="right" wrapText="1" readingOrder="1"/>
    </xf>
    <xf numFmtId="0" fontId="8" fillId="3" borderId="0" xfId="0" applyFont="1" applyFill="1" applyAlignment="1">
      <alignment horizontal="left" wrapText="1" readingOrder="1"/>
    </xf>
    <xf numFmtId="165" fontId="8" fillId="3" borderId="6" xfId="1" applyNumberFormat="1" applyFont="1" applyFill="1" applyBorder="1" applyAlignment="1">
      <alignment horizontal="right" wrapText="1" readingOrder="1"/>
    </xf>
    <xf numFmtId="166" fontId="9" fillId="3" borderId="6" xfId="0" applyNumberFormat="1" applyFont="1" applyFill="1" applyBorder="1" applyAlignment="1">
      <alignment horizontal="right" wrapText="1" readingOrder="1"/>
    </xf>
    <xf numFmtId="0" fontId="8" fillId="8" borderId="0" xfId="0" applyFont="1" applyFill="1" applyAlignment="1">
      <alignment horizontal="left" wrapText="1" readingOrder="1"/>
    </xf>
    <xf numFmtId="165" fontId="8" fillId="8" borderId="0" xfId="1" applyNumberFormat="1" applyFont="1" applyFill="1" applyAlignment="1">
      <alignment horizontal="right" wrapText="1" readingOrder="1"/>
    </xf>
    <xf numFmtId="165" fontId="8" fillId="3" borderId="0" xfId="1" applyNumberFormat="1" applyFont="1" applyFill="1" applyAlignment="1">
      <alignment horizontal="right" wrapText="1" readingOrder="1"/>
    </xf>
    <xf numFmtId="165" fontId="10" fillId="8" borderId="4" xfId="1" applyNumberFormat="1" applyFont="1" applyFill="1" applyBorder="1" applyAlignment="1">
      <alignment horizontal="right" wrapText="1" readingOrder="1"/>
    </xf>
    <xf numFmtId="0" fontId="9" fillId="4" borderId="0" xfId="0" applyFont="1" applyFill="1" applyAlignment="1">
      <alignment horizontal="left" wrapText="1" readingOrder="1"/>
    </xf>
    <xf numFmtId="166" fontId="9" fillId="4" borderId="6" xfId="3" applyNumberFormat="1" applyFont="1" applyFill="1" applyBorder="1" applyAlignment="1">
      <alignment horizontal="right" wrapText="1" readingOrder="1"/>
    </xf>
    <xf numFmtId="0" fontId="8" fillId="4" borderId="0" xfId="0" applyFont="1" applyFill="1" applyAlignment="1">
      <alignment horizontal="left" wrapText="1" readingOrder="1"/>
    </xf>
    <xf numFmtId="165" fontId="8" fillId="4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44" fontId="10" fillId="4" borderId="6" xfId="2" applyFont="1" applyFill="1" applyBorder="1" applyAlignment="1">
      <alignment horizontal="right" wrapText="1" readingOrder="1"/>
    </xf>
    <xf numFmtId="166" fontId="14" fillId="2" borderId="5" xfId="3" applyNumberFormat="1" applyFont="1" applyFill="1" applyBorder="1" applyAlignment="1">
      <alignment horizontal="right" wrapText="1" readingOrder="1"/>
    </xf>
    <xf numFmtId="0" fontId="10" fillId="3" borderId="0" xfId="0" applyFont="1" applyFill="1" applyAlignment="1">
      <alignment horizontal="left" wrapText="1" readingOrder="1"/>
    </xf>
    <xf numFmtId="165" fontId="10" fillId="3" borderId="0" xfId="1" applyNumberFormat="1" applyFont="1" applyFill="1" applyAlignment="1">
      <alignment horizontal="right" wrapText="1" readingOrder="1"/>
    </xf>
    <xf numFmtId="166" fontId="14" fillId="3" borderId="0" xfId="3" applyNumberFormat="1" applyFont="1" applyFill="1" applyAlignment="1">
      <alignment horizontal="right" wrapText="1" readingOrder="1"/>
    </xf>
    <xf numFmtId="0" fontId="9" fillId="2" borderId="0" xfId="0" applyFont="1" applyFill="1" applyAlignment="1">
      <alignment horizontal="left" wrapText="1" readingOrder="1"/>
    </xf>
    <xf numFmtId="166" fontId="9" fillId="2" borderId="0" xfId="3" applyNumberFormat="1" applyFont="1" applyFill="1" applyAlignment="1">
      <alignment horizontal="right" wrapText="1" readingOrder="1"/>
    </xf>
    <xf numFmtId="165" fontId="8" fillId="8" borderId="4" xfId="1" applyNumberFormat="1" applyFont="1" applyFill="1" applyBorder="1" applyAlignment="1">
      <alignment horizontal="right" wrapText="1" readingOrder="1"/>
    </xf>
    <xf numFmtId="10" fontId="9" fillId="8" borderId="4" xfId="3" applyNumberFormat="1" applyFont="1" applyFill="1" applyBorder="1" applyAlignment="1">
      <alignment horizontal="right" wrapText="1" readingOrder="1"/>
    </xf>
    <xf numFmtId="165" fontId="8" fillId="4" borderId="6" xfId="1" applyNumberFormat="1" applyFont="1" applyFill="1" applyBorder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44" fontId="10" fillId="8" borderId="0" xfId="2" applyNumberFormat="1" applyFont="1" applyFill="1" applyAlignment="1">
      <alignment horizontal="right" wrapText="1" readingOrder="1"/>
    </xf>
    <xf numFmtId="0" fontId="11" fillId="6" borderId="7" xfId="0" applyFont="1" applyFill="1" applyBorder="1" applyAlignment="1">
      <alignment horizontal="left" vertical="center" wrapText="1" readingOrder="1"/>
    </xf>
    <xf numFmtId="0" fontId="11" fillId="6" borderId="8" xfId="1" applyNumberFormat="1" applyFont="1" applyFill="1" applyBorder="1" applyAlignment="1">
      <alignment horizontal="center" vertical="center" wrapText="1" readingOrder="1"/>
    </xf>
    <xf numFmtId="0" fontId="11" fillId="6" borderId="9" xfId="1" applyNumberFormat="1" applyFont="1" applyFill="1" applyBorder="1" applyAlignment="1">
      <alignment horizontal="center" vertical="center" wrapText="1" readingOrder="1"/>
    </xf>
    <xf numFmtId="0" fontId="11" fillId="2" borderId="7" xfId="0" applyFont="1" applyFill="1" applyBorder="1" applyAlignment="1">
      <alignment horizontal="left" vertical="center" wrapText="1" readingOrder="1"/>
    </xf>
    <xf numFmtId="0" fontId="11" fillId="2" borderId="8" xfId="1" applyNumberFormat="1" applyFont="1" applyFill="1" applyBorder="1" applyAlignment="1">
      <alignment horizontal="center" vertical="center" wrapText="1" readingOrder="1"/>
    </xf>
    <xf numFmtId="0" fontId="11" fillId="2" borderId="9" xfId="1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wrapText="1" readingOrder="1"/>
    </xf>
    <xf numFmtId="164" fontId="10" fillId="2" borderId="0" xfId="2" applyNumberFormat="1" applyFont="1" applyFill="1" applyBorder="1" applyAlignment="1">
      <alignment horizontal="right" wrapText="1" readingOrder="1"/>
    </xf>
    <xf numFmtId="0" fontId="8" fillId="3" borderId="0" xfId="0" applyFont="1" applyFill="1" applyBorder="1" applyAlignment="1">
      <alignment horizontal="left" wrapText="1" readingOrder="1"/>
    </xf>
    <xf numFmtId="165" fontId="8" fillId="3" borderId="0" xfId="1" applyNumberFormat="1" applyFont="1" applyFill="1" applyBorder="1" applyAlignment="1">
      <alignment horizontal="right" wrapText="1" readingOrder="1"/>
    </xf>
    <xf numFmtId="0" fontId="8" fillId="2" borderId="0" xfId="0" applyFont="1" applyFill="1" applyBorder="1" applyAlignment="1">
      <alignment horizontal="left" wrapText="1" readingOrder="1"/>
    </xf>
    <xf numFmtId="165" fontId="8" fillId="2" borderId="0" xfId="1" applyNumberFormat="1" applyFont="1" applyFill="1" applyBorder="1" applyAlignment="1">
      <alignment horizontal="right" wrapText="1" readingOrder="1"/>
    </xf>
    <xf numFmtId="0" fontId="8" fillId="4" borderId="0" xfId="0" applyFont="1" applyFill="1" applyBorder="1" applyAlignment="1">
      <alignment horizontal="left" wrapText="1" readingOrder="1"/>
    </xf>
    <xf numFmtId="165" fontId="8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Border="1" applyAlignment="1">
      <alignment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0" fontId="19" fillId="0" borderId="0" xfId="0" applyFont="1" applyAlignment="1">
      <alignment horizontal="left" wrapText="1" readingOrder="1"/>
    </xf>
    <xf numFmtId="0" fontId="20" fillId="2" borderId="1" xfId="0" applyFont="1" applyFill="1" applyBorder="1" applyAlignment="1">
      <alignment horizontal="center" wrapText="1" readingOrder="1"/>
    </xf>
    <xf numFmtId="0" fontId="20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3" fillId="0" borderId="0" xfId="0" applyFont="1" applyBorder="1" applyAlignment="1">
      <alignment horizontal="left" wrapText="1" readingOrder="1"/>
    </xf>
    <xf numFmtId="0" fontId="24" fillId="0" borderId="0" xfId="0" applyFont="1" applyBorder="1" applyAlignment="1">
      <alignment horizontal="left" wrapText="1" readingOrder="1"/>
    </xf>
    <xf numFmtId="0" fontId="25" fillId="0" borderId="0" xfId="0" applyFont="1" applyBorder="1" applyAlignment="1">
      <alignment wrapText="1"/>
    </xf>
    <xf numFmtId="0" fontId="23" fillId="3" borderId="0" xfId="0" applyFont="1" applyFill="1" applyBorder="1" applyAlignment="1">
      <alignment horizontal="left" wrapText="1" readingOrder="1"/>
    </xf>
    <xf numFmtId="0" fontId="24" fillId="3" borderId="0" xfId="0" applyFont="1" applyFill="1" applyBorder="1" applyAlignment="1">
      <alignment horizontal="left" wrapText="1" readingOrder="1"/>
    </xf>
    <xf numFmtId="0" fontId="26" fillId="0" borderId="0" xfId="0" applyFont="1" applyAlignment="1">
      <alignment horizontal="left" wrapText="1" readingOrder="1"/>
    </xf>
    <xf numFmtId="0" fontId="27" fillId="2" borderId="1" xfId="0" applyFont="1" applyFill="1" applyBorder="1" applyAlignment="1">
      <alignment horizontal="center" wrapText="1" readingOrder="1"/>
    </xf>
    <xf numFmtId="0" fontId="27" fillId="0" borderId="1" xfId="0" applyFont="1" applyBorder="1" applyAlignment="1">
      <alignment horizontal="center" wrapText="1" readingOrder="1"/>
    </xf>
    <xf numFmtId="0" fontId="17" fillId="2" borderId="0" xfId="0" applyFont="1" applyFill="1" applyAlignment="1">
      <alignment wrapText="1"/>
    </xf>
    <xf numFmtId="0" fontId="26" fillId="2" borderId="0" xfId="0" applyFont="1" applyFill="1" applyAlignment="1">
      <alignment horizontal="left" wrapText="1" readingOrder="1"/>
    </xf>
    <xf numFmtId="164" fontId="26" fillId="2" borderId="0" xfId="2" applyNumberFormat="1" applyFont="1" applyFill="1" applyAlignment="1">
      <alignment horizontal="right" wrapText="1" readingOrder="1"/>
    </xf>
    <xf numFmtId="0" fontId="29" fillId="3" borderId="0" xfId="0" applyFont="1" applyFill="1" applyAlignment="1">
      <alignment horizontal="left" wrapText="1" readingOrder="1"/>
    </xf>
    <xf numFmtId="165" fontId="29" fillId="3" borderId="0" xfId="1" applyNumberFormat="1" applyFont="1" applyFill="1" applyAlignment="1">
      <alignment horizontal="right" wrapText="1" readingOrder="1"/>
    </xf>
    <xf numFmtId="165" fontId="26" fillId="3" borderId="0" xfId="1" applyNumberFormat="1" applyFont="1" applyFill="1" applyAlignment="1">
      <alignment horizontal="right" wrapText="1" readingOrder="1"/>
    </xf>
    <xf numFmtId="0" fontId="29" fillId="2" borderId="0" xfId="0" applyFont="1" applyFill="1" applyAlignment="1">
      <alignment horizontal="left" wrapText="1" readingOrder="1"/>
    </xf>
    <xf numFmtId="165" fontId="29" fillId="2" borderId="0" xfId="1" applyNumberFormat="1" applyFont="1" applyFill="1" applyAlignment="1">
      <alignment horizontal="right" wrapText="1" readingOrder="1"/>
    </xf>
    <xf numFmtId="165" fontId="26" fillId="2" borderId="0" xfId="1" applyNumberFormat="1" applyFont="1" applyFill="1" applyAlignment="1">
      <alignment horizontal="right" wrapText="1" readingOrder="1"/>
    </xf>
    <xf numFmtId="0" fontId="0" fillId="4" borderId="0" xfId="0" applyFill="1" applyBorder="1"/>
    <xf numFmtId="0" fontId="0" fillId="0" borderId="0" xfId="0" applyFill="1" applyBorder="1"/>
    <xf numFmtId="0" fontId="8" fillId="0" borderId="0" xfId="0" applyFont="1" applyFill="1" applyBorder="1" applyAlignment="1">
      <alignment horizontal="left" wrapText="1" readingOrder="1"/>
    </xf>
    <xf numFmtId="165" fontId="8" fillId="0" borderId="0" xfId="1" applyNumberFormat="1" applyFont="1" applyFill="1" applyBorder="1" applyAlignment="1">
      <alignment horizontal="right" wrapText="1" readingOrder="1"/>
    </xf>
    <xf numFmtId="0" fontId="9" fillId="0" borderId="0" xfId="0" applyFont="1" applyFill="1" applyBorder="1" applyAlignment="1">
      <alignment horizontal="left" wrapText="1" readingOrder="1"/>
    </xf>
    <xf numFmtId="166" fontId="9" fillId="0" borderId="0" xfId="3" applyNumberFormat="1" applyFont="1" applyFill="1" applyBorder="1" applyAlignment="1">
      <alignment horizontal="right" wrapText="1" readingOrder="1"/>
    </xf>
    <xf numFmtId="0" fontId="20" fillId="0" borderId="0" xfId="0" applyFont="1" applyAlignment="1">
      <alignment horizontal="left" wrapText="1" readingOrder="1"/>
    </xf>
    <xf numFmtId="0" fontId="33" fillId="2" borderId="1" xfId="0" applyFont="1" applyFill="1" applyBorder="1" applyAlignment="1">
      <alignment horizontal="center" wrapText="1" readingOrder="1"/>
    </xf>
    <xf numFmtId="0" fontId="33" fillId="0" borderId="1" xfId="0" applyFont="1" applyBorder="1" applyAlignment="1">
      <alignment horizontal="center" wrapText="1" readingOrder="1"/>
    </xf>
    <xf numFmtId="0" fontId="34" fillId="2" borderId="0" xfId="0" applyFont="1" applyFill="1" applyAlignment="1">
      <alignment horizontal="left" wrapText="1" readingOrder="1"/>
    </xf>
    <xf numFmtId="164" fontId="34" fillId="2" borderId="0" xfId="2" applyNumberFormat="1" applyFont="1" applyFill="1" applyAlignment="1">
      <alignment horizontal="right" wrapText="1" readingOrder="1"/>
    </xf>
    <xf numFmtId="0" fontId="35" fillId="3" borderId="0" xfId="0" applyFont="1" applyFill="1" applyAlignment="1">
      <alignment horizontal="left" wrapText="1" readingOrder="1"/>
    </xf>
    <xf numFmtId="165" fontId="35" fillId="3" borderId="0" xfId="1" applyNumberFormat="1" applyFont="1" applyFill="1" applyAlignment="1">
      <alignment horizontal="right" wrapText="1" readingOrder="1"/>
    </xf>
    <xf numFmtId="165" fontId="34" fillId="3" borderId="0" xfId="1" applyNumberFormat="1" applyFont="1" applyFill="1" applyAlignment="1">
      <alignment horizontal="right" wrapText="1" readingOrder="1"/>
    </xf>
    <xf numFmtId="0" fontId="35" fillId="2" borderId="0" xfId="0" applyFont="1" applyFill="1" applyAlignment="1">
      <alignment horizontal="left" wrapText="1" readingOrder="1"/>
    </xf>
    <xf numFmtId="165" fontId="35" fillId="2" borderId="0" xfId="1" applyNumberFormat="1" applyFont="1" applyFill="1" applyAlignment="1">
      <alignment horizontal="right" wrapText="1" readingOrder="1"/>
    </xf>
    <xf numFmtId="165" fontId="34" fillId="2" borderId="0" xfId="1" applyNumberFormat="1" applyFont="1" applyFill="1" applyAlignment="1">
      <alignment horizontal="right" wrapText="1" readingOrder="1"/>
    </xf>
    <xf numFmtId="0" fontId="35" fillId="0" borderId="0" xfId="0" applyFont="1" applyFill="1" applyAlignment="1">
      <alignment horizontal="left" wrapText="1" readingOrder="1"/>
    </xf>
    <xf numFmtId="165" fontId="35" fillId="0" borderId="0" xfId="1" applyNumberFormat="1" applyFont="1" applyFill="1" applyAlignment="1">
      <alignment horizontal="right" wrapText="1" readingOrder="1"/>
    </xf>
    <xf numFmtId="165" fontId="34" fillId="0" borderId="0" xfId="1" applyNumberFormat="1" applyFont="1" applyFill="1" applyAlignment="1">
      <alignment horizontal="right" wrapText="1" readingOrder="1"/>
    </xf>
    <xf numFmtId="0" fontId="35" fillId="4" borderId="0" xfId="0" applyFont="1" applyFill="1" applyAlignment="1">
      <alignment horizontal="left" wrapText="1" readingOrder="1"/>
    </xf>
    <xf numFmtId="165" fontId="35" fillId="4" borderId="0" xfId="1" applyNumberFormat="1" applyFont="1" applyFill="1" applyAlignment="1">
      <alignment horizontal="right" wrapText="1" readingOrder="1"/>
    </xf>
    <xf numFmtId="165" fontId="34" fillId="4" borderId="0" xfId="1" applyNumberFormat="1" applyFont="1" applyFill="1" applyAlignment="1">
      <alignment horizontal="right" wrapText="1" readingOrder="1"/>
    </xf>
    <xf numFmtId="0" fontId="34" fillId="0" borderId="0" xfId="0" applyFont="1" applyFill="1" applyAlignment="1">
      <alignment horizontal="left" wrapText="1" readingOrder="1"/>
    </xf>
    <xf numFmtId="164" fontId="34" fillId="0" borderId="0" xfId="2" applyNumberFormat="1" applyFont="1" applyFill="1" applyAlignment="1">
      <alignment horizontal="right" wrapText="1" readingOrder="1"/>
    </xf>
    <xf numFmtId="0" fontId="34" fillId="4" borderId="0" xfId="0" applyFont="1" applyFill="1" applyAlignment="1">
      <alignment horizontal="left" wrapText="1" readingOrder="1"/>
    </xf>
    <xf numFmtId="44" fontId="34" fillId="4" borderId="0" xfId="2" applyFont="1" applyFill="1" applyAlignment="1">
      <alignment horizontal="right" wrapText="1" readingOrder="1"/>
    </xf>
    <xf numFmtId="44" fontId="35" fillId="0" borderId="0" xfId="2" applyFont="1" applyFill="1" applyAlignment="1">
      <alignment horizontal="right" wrapText="1" readingOrder="1"/>
    </xf>
    <xf numFmtId="44" fontId="34" fillId="0" borderId="0" xfId="2" applyFont="1" applyFill="1" applyAlignment="1">
      <alignment horizontal="right" wrapText="1" readingOrder="1"/>
    </xf>
    <xf numFmtId="0" fontId="12" fillId="8" borderId="10" xfId="0" applyFont="1" applyFill="1" applyBorder="1" applyAlignment="1">
      <alignment wrapText="1" readingOrder="1"/>
    </xf>
    <xf numFmtId="0" fontId="22" fillId="2" borderId="0" xfId="0" applyFont="1" applyFill="1" applyAlignment="1">
      <alignment horizontal="left" wrapText="1" readingOrder="1"/>
    </xf>
    <xf numFmtId="164" fontId="22" fillId="2" borderId="0" xfId="2" applyNumberFormat="1" applyFont="1" applyFill="1" applyAlignment="1">
      <alignment horizontal="right" wrapText="1" readingOrder="1"/>
    </xf>
    <xf numFmtId="0" fontId="19" fillId="3" borderId="0" xfId="0" applyFont="1" applyFill="1" applyAlignment="1">
      <alignment horizontal="left" wrapText="1" readingOrder="1"/>
    </xf>
    <xf numFmtId="165" fontId="19" fillId="3" borderId="0" xfId="1" applyNumberFormat="1" applyFont="1" applyFill="1" applyAlignment="1">
      <alignment horizontal="right" wrapText="1" readingOrder="1"/>
    </xf>
    <xf numFmtId="165" fontId="22" fillId="3" borderId="0" xfId="1" applyNumberFormat="1" applyFont="1" applyFill="1" applyAlignment="1">
      <alignment horizontal="right" wrapText="1" readingOrder="1"/>
    </xf>
    <xf numFmtId="0" fontId="19" fillId="0" borderId="0" xfId="0" applyFont="1" applyFill="1" applyAlignment="1">
      <alignment horizontal="left" wrapText="1" readingOrder="1"/>
    </xf>
    <xf numFmtId="165" fontId="19" fillId="0" borderId="0" xfId="1" applyNumberFormat="1" applyFont="1" applyFill="1" applyAlignment="1">
      <alignment horizontal="right" wrapText="1" readingOrder="1"/>
    </xf>
    <xf numFmtId="165" fontId="22" fillId="0" borderId="0" xfId="1" applyNumberFormat="1" applyFont="1" applyFill="1" applyAlignment="1">
      <alignment horizontal="right" wrapText="1" readingOrder="1"/>
    </xf>
    <xf numFmtId="0" fontId="22" fillId="4" borderId="0" xfId="0" applyFont="1" applyFill="1" applyAlignment="1">
      <alignment horizontal="left" wrapText="1" readingOrder="1"/>
    </xf>
    <xf numFmtId="164" fontId="22" fillId="4" borderId="0" xfId="2" applyNumberFormat="1" applyFont="1" applyFill="1" applyAlignment="1">
      <alignment horizontal="right" wrapText="1" readingOrder="1"/>
    </xf>
    <xf numFmtId="0" fontId="19" fillId="4" borderId="0" xfId="0" applyFont="1" applyFill="1" applyAlignment="1">
      <alignment horizontal="left" wrapText="1" readingOrder="1"/>
    </xf>
    <xf numFmtId="165" fontId="19" fillId="4" borderId="0" xfId="1" applyNumberFormat="1" applyFont="1" applyFill="1" applyAlignment="1">
      <alignment horizontal="right" wrapText="1" readingOrder="1"/>
    </xf>
    <xf numFmtId="165" fontId="22" fillId="4" borderId="0" xfId="1" applyNumberFormat="1" applyFont="1" applyFill="1" applyAlignment="1">
      <alignment horizontal="right" wrapText="1" readingOrder="1"/>
    </xf>
    <xf numFmtId="0" fontId="22" fillId="0" borderId="0" xfId="0" applyFont="1" applyFill="1" applyAlignment="1">
      <alignment horizontal="left" wrapText="1" readingOrder="1"/>
    </xf>
    <xf numFmtId="0" fontId="20" fillId="8" borderId="1" xfId="0" applyFont="1" applyFill="1" applyBorder="1" applyAlignment="1">
      <alignment horizontal="center" wrapText="1" readingOrder="1"/>
    </xf>
    <xf numFmtId="164" fontId="22" fillId="4" borderId="0" xfId="2" applyNumberFormat="1" applyFont="1" applyFill="1" applyBorder="1" applyAlignment="1">
      <alignment horizontal="right" wrapText="1" readingOrder="1"/>
    </xf>
    <xf numFmtId="165" fontId="19" fillId="4" borderId="0" xfId="1" applyNumberFormat="1" applyFont="1" applyFill="1" applyBorder="1" applyAlignment="1">
      <alignment horizontal="right" wrapText="1" readingOrder="1"/>
    </xf>
    <xf numFmtId="0" fontId="22" fillId="4" borderId="0" xfId="0" applyFont="1" applyFill="1" applyAlignment="1">
      <alignment wrapText="1" readingOrder="1"/>
    </xf>
    <xf numFmtId="165" fontId="19" fillId="0" borderId="0" xfId="1" applyNumberFormat="1" applyFont="1" applyFill="1" applyBorder="1" applyAlignment="1">
      <alignment horizontal="right" wrapText="1" readingOrder="1"/>
    </xf>
    <xf numFmtId="0" fontId="19" fillId="3" borderId="0" xfId="0" applyFont="1" applyFill="1" applyAlignment="1">
      <alignment horizontal="left" wrapText="1" indent="1" readingOrder="1"/>
    </xf>
    <xf numFmtId="0" fontId="19" fillId="4" borderId="0" xfId="0" applyFont="1" applyFill="1" applyAlignment="1">
      <alignment horizontal="left" wrapText="1" indent="1" readingOrder="1"/>
    </xf>
    <xf numFmtId="0" fontId="19" fillId="0" borderId="0" xfId="0" applyFont="1" applyFill="1" applyAlignment="1">
      <alignment horizontal="left" wrapText="1" indent="1" readingOrder="1"/>
    </xf>
    <xf numFmtId="164" fontId="22" fillId="0" borderId="0" xfId="2" applyNumberFormat="1" applyFont="1" applyFill="1" applyAlignment="1">
      <alignment horizontal="right" wrapText="1" readingOrder="1"/>
    </xf>
    <xf numFmtId="164" fontId="19" fillId="2" borderId="0" xfId="2" applyNumberFormat="1" applyFont="1" applyFill="1" applyBorder="1" applyAlignment="1">
      <alignment horizontal="left" readingOrder="1"/>
    </xf>
    <xf numFmtId="164" fontId="19" fillId="0" borderId="0" xfId="2" applyNumberFormat="1" applyFont="1" applyBorder="1" applyAlignment="1">
      <alignment horizontal="left" readingOrder="1"/>
    </xf>
    <xf numFmtId="164" fontId="22" fillId="0" borderId="0" xfId="2" applyNumberFormat="1" applyFont="1" applyBorder="1" applyAlignment="1">
      <alignment horizontal="left" readingOrder="1"/>
    </xf>
    <xf numFmtId="164" fontId="2" fillId="2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164" fontId="19" fillId="3" borderId="0" xfId="2" applyNumberFormat="1" applyFont="1" applyFill="1" applyBorder="1" applyAlignment="1">
      <alignment horizontal="left" readingOrder="1"/>
    </xf>
    <xf numFmtId="164" fontId="2" fillId="3" borderId="0" xfId="2" applyNumberFormat="1" applyFont="1" applyFill="1" applyBorder="1" applyAlignment="1">
      <alignment horizontal="left" readingOrder="1"/>
    </xf>
    <xf numFmtId="164" fontId="22" fillId="3" borderId="0" xfId="2" applyNumberFormat="1" applyFont="1" applyFill="1" applyBorder="1" applyAlignment="1">
      <alignment horizontal="left" readingOrder="1"/>
    </xf>
    <xf numFmtId="0" fontId="29" fillId="0" borderId="0" xfId="0" applyFont="1" applyFill="1" applyAlignment="1">
      <alignment horizontal="left" wrapText="1" readingOrder="1"/>
    </xf>
    <xf numFmtId="165" fontId="29" fillId="0" borderId="0" xfId="1" applyNumberFormat="1" applyFont="1" applyFill="1" applyAlignment="1">
      <alignment horizontal="right" wrapText="1" readingOrder="1"/>
    </xf>
    <xf numFmtId="165" fontId="26" fillId="0" borderId="0" xfId="1" applyNumberFormat="1" applyFont="1" applyFill="1" applyAlignment="1">
      <alignment horizontal="right" wrapText="1" readingOrder="1"/>
    </xf>
    <xf numFmtId="0" fontId="26" fillId="0" borderId="0" xfId="0" applyFont="1" applyFill="1" applyAlignment="1">
      <alignment horizontal="left" wrapText="1" readingOrder="1"/>
    </xf>
    <xf numFmtId="164" fontId="26" fillId="0" borderId="0" xfId="2" applyNumberFormat="1" applyFont="1" applyFill="1" applyAlignment="1">
      <alignment horizontal="right" wrapText="1" readingOrder="1"/>
    </xf>
    <xf numFmtId="0" fontId="29" fillId="4" borderId="0" xfId="0" applyFont="1" applyFill="1" applyAlignment="1">
      <alignment horizontal="left" wrapText="1" readingOrder="1"/>
    </xf>
    <xf numFmtId="165" fontId="29" fillId="4" borderId="0" xfId="1" applyNumberFormat="1" applyFont="1" applyFill="1" applyAlignment="1">
      <alignment horizontal="right" wrapText="1" readingOrder="1"/>
    </xf>
    <xf numFmtId="165" fontId="26" fillId="4" borderId="0" xfId="1" applyNumberFormat="1" applyFont="1" applyFill="1" applyAlignment="1">
      <alignment horizontal="right" wrapText="1" readingOrder="1"/>
    </xf>
    <xf numFmtId="0" fontId="26" fillId="4" borderId="0" xfId="0" applyFont="1" applyFill="1" applyAlignment="1">
      <alignment horizontal="left" wrapText="1" readingOrder="1"/>
    </xf>
    <xf numFmtId="165" fontId="10" fillId="4" borderId="0" xfId="1" applyNumberFormat="1" applyFont="1" applyFill="1" applyBorder="1" applyAlignment="1">
      <alignment horizontal="right" wrapText="1" readingOrder="1"/>
    </xf>
    <xf numFmtId="165" fontId="10" fillId="0" borderId="0" xfId="1" applyNumberFormat="1" applyFont="1" applyFill="1" applyBorder="1" applyAlignment="1">
      <alignment horizontal="right" wrapText="1" readingOrder="1"/>
    </xf>
    <xf numFmtId="165" fontId="10" fillId="3" borderId="0" xfId="1" applyNumberFormat="1" applyFont="1" applyFill="1" applyBorder="1" applyAlignment="1">
      <alignment horizontal="right" wrapText="1" readingOrder="1"/>
    </xf>
    <xf numFmtId="165" fontId="10" fillId="2" borderId="0" xfId="1" applyNumberFormat="1" applyFont="1" applyFill="1" applyBorder="1" applyAlignment="1">
      <alignment horizontal="right" wrapText="1" readingOrder="1"/>
    </xf>
    <xf numFmtId="166" fontId="14" fillId="0" borderId="0" xfId="3" applyNumberFormat="1" applyFont="1" applyFill="1" applyBorder="1" applyAlignment="1">
      <alignment horizontal="right" wrapText="1" readingOrder="1"/>
    </xf>
    <xf numFmtId="44" fontId="22" fillId="4" borderId="0" xfId="2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indent="1" readingOrder="1"/>
    </xf>
    <xf numFmtId="165" fontId="19" fillId="7" borderId="0" xfId="1" applyNumberFormat="1" applyFont="1" applyFill="1" applyBorder="1" applyAlignment="1">
      <alignment horizontal="right" wrapText="1" readingOrder="1"/>
    </xf>
    <xf numFmtId="0" fontId="19" fillId="7" borderId="0" xfId="0" applyFont="1" applyFill="1" applyAlignment="1">
      <alignment wrapText="1" readingOrder="1"/>
    </xf>
    <xf numFmtId="164" fontId="19" fillId="7" borderId="0" xfId="2" applyNumberFormat="1" applyFont="1" applyFill="1" applyBorder="1" applyAlignment="1">
      <alignment horizontal="right" wrapText="1" readingOrder="1"/>
    </xf>
    <xf numFmtId="164" fontId="22" fillId="7" borderId="0" xfId="2" applyNumberFormat="1" applyFont="1" applyFill="1" applyBorder="1" applyAlignment="1">
      <alignment horizontal="right" wrapText="1" readingOrder="1"/>
    </xf>
    <xf numFmtId="43" fontId="19" fillId="7" borderId="0" xfId="1" applyFont="1" applyFill="1" applyBorder="1" applyAlignment="1">
      <alignment horizontal="right" wrapText="1" readingOrder="1"/>
    </xf>
    <xf numFmtId="0" fontId="19" fillId="7" borderId="0" xfId="0" applyFont="1" applyFill="1" applyAlignment="1">
      <alignment horizontal="left" wrapText="1" readingOrder="1"/>
    </xf>
    <xf numFmtId="0" fontId="23" fillId="0" borderId="0" xfId="0" applyFont="1" applyFill="1" applyBorder="1" applyAlignment="1">
      <alignment horizontal="left" wrapText="1" readingOrder="1"/>
    </xf>
    <xf numFmtId="164" fontId="19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24" fillId="0" borderId="0" xfId="0" applyFont="1" applyFill="1" applyBorder="1" applyAlignment="1">
      <alignment horizontal="left" wrapText="1" readingOrder="1"/>
    </xf>
    <xf numFmtId="164" fontId="22" fillId="0" borderId="0" xfId="2" applyNumberFormat="1" applyFont="1" applyFill="1" applyBorder="1" applyAlignment="1">
      <alignment horizontal="left" readingOrder="1"/>
    </xf>
    <xf numFmtId="0" fontId="23" fillId="4" borderId="0" xfId="0" applyFont="1" applyFill="1" applyBorder="1" applyAlignment="1">
      <alignment horizontal="left" wrapText="1" readingOrder="1"/>
    </xf>
    <xf numFmtId="164" fontId="19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24" fillId="4" borderId="0" xfId="0" applyFont="1" applyFill="1" applyBorder="1" applyAlignment="1">
      <alignment horizontal="left" wrapText="1" readingOrder="1"/>
    </xf>
    <xf numFmtId="164" fontId="22" fillId="4" borderId="0" xfId="2" applyNumberFormat="1" applyFont="1" applyFill="1" applyBorder="1" applyAlignment="1">
      <alignment horizontal="left" readingOrder="1"/>
    </xf>
    <xf numFmtId="0" fontId="44" fillId="0" borderId="0" xfId="0" applyFont="1"/>
    <xf numFmtId="0" fontId="46" fillId="0" borderId="0" xfId="0" applyFont="1"/>
    <xf numFmtId="0" fontId="46" fillId="0" borderId="0" xfId="0" applyFont="1" applyAlignment="1">
      <alignment horizontal="left" vertical="center" readingOrder="1"/>
    </xf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2" applyNumberFormat="1" applyFont="1"/>
    <xf numFmtId="165" fontId="0" fillId="0" borderId="0" xfId="1" applyNumberFormat="1" applyFont="1"/>
    <xf numFmtId="164" fontId="0" fillId="0" borderId="12" xfId="2" applyNumberFormat="1" applyFont="1" applyBorder="1"/>
    <xf numFmtId="0" fontId="45" fillId="0" borderId="0" xfId="0" applyFont="1"/>
    <xf numFmtId="0" fontId="45" fillId="0" borderId="0" xfId="0" applyFont="1" applyAlignment="1">
      <alignment horizontal="center" wrapText="1"/>
    </xf>
    <xf numFmtId="164" fontId="45" fillId="0" borderId="12" xfId="2" applyNumberFormat="1" applyFont="1" applyBorder="1"/>
    <xf numFmtId="44" fontId="0" fillId="0" borderId="0" xfId="2" applyFont="1"/>
    <xf numFmtId="0" fontId="0" fillId="0" borderId="0" xfId="0" applyFont="1"/>
    <xf numFmtId="0" fontId="0" fillId="0" borderId="0" xfId="0" applyBorder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8" fillId="2" borderId="0" xfId="0" applyFont="1" applyFill="1" applyBorder="1" applyAlignment="1">
      <alignment horizontal="center" wrapText="1" readingOrder="1"/>
    </xf>
    <xf numFmtId="164" fontId="0" fillId="0" borderId="0" xfId="2" applyNumberFormat="1" applyFont="1" applyBorder="1"/>
    <xf numFmtId="44" fontId="0" fillId="0" borderId="0" xfId="2" applyNumberFormat="1" applyFont="1"/>
    <xf numFmtId="165" fontId="45" fillId="0" borderId="13" xfId="1" applyNumberFormat="1" applyFont="1" applyBorder="1"/>
    <xf numFmtId="165" fontId="0" fillId="0" borderId="0" xfId="1" applyNumberFormat="1" applyFont="1" applyBorder="1"/>
    <xf numFmtId="0" fontId="0" fillId="0" borderId="0" xfId="0" applyFont="1" applyAlignment="1">
      <alignment wrapText="1"/>
    </xf>
    <xf numFmtId="165" fontId="45" fillId="0" borderId="13" xfId="2" applyNumberFormat="1" applyFont="1" applyBorder="1"/>
    <xf numFmtId="165" fontId="1" fillId="0" borderId="0" xfId="2" applyNumberFormat="1" applyFont="1" applyBorder="1"/>
    <xf numFmtId="165" fontId="0" fillId="0" borderId="0" xfId="2" applyNumberFormat="1" applyFont="1"/>
    <xf numFmtId="165" fontId="19" fillId="2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Border="1" applyAlignment="1">
      <alignment horizontal="left" readingOrder="1"/>
    </xf>
    <xf numFmtId="165" fontId="22" fillId="0" borderId="0" xfId="2" applyNumberFormat="1" applyFont="1" applyBorder="1" applyAlignment="1">
      <alignment horizontal="left" readingOrder="1"/>
    </xf>
    <xf numFmtId="165" fontId="19" fillId="3" borderId="0" xfId="2" applyNumberFormat="1" applyFont="1" applyFill="1" applyBorder="1" applyAlignment="1">
      <alignment horizontal="left" readingOrder="1"/>
    </xf>
    <xf numFmtId="165" fontId="22" fillId="3" borderId="0" xfId="2" applyNumberFormat="1" applyFont="1" applyFill="1" applyBorder="1" applyAlignment="1">
      <alignment horizontal="left" readingOrder="1"/>
    </xf>
    <xf numFmtId="165" fontId="19" fillId="0" borderId="0" xfId="2" applyNumberFormat="1" applyFont="1" applyFill="1" applyBorder="1" applyAlignment="1">
      <alignment horizontal="left" readingOrder="1"/>
    </xf>
    <xf numFmtId="165" fontId="22" fillId="0" borderId="0" xfId="2" applyNumberFormat="1" applyFont="1" applyFill="1" applyBorder="1" applyAlignment="1">
      <alignment horizontal="left" readingOrder="1"/>
    </xf>
    <xf numFmtId="165" fontId="19" fillId="4" borderId="0" xfId="2" applyNumberFormat="1" applyFont="1" applyFill="1" applyBorder="1" applyAlignment="1">
      <alignment horizontal="left" readingOrder="1"/>
    </xf>
    <xf numFmtId="165" fontId="22" fillId="4" borderId="0" xfId="2" applyNumberFormat="1" applyFont="1" applyFill="1" applyBorder="1" applyAlignment="1">
      <alignment horizontal="left" readingOrder="1"/>
    </xf>
    <xf numFmtId="44" fontId="0" fillId="0" borderId="0" xfId="2" applyNumberFormat="1" applyFont="1" applyFill="1"/>
    <xf numFmtId="0" fontId="0" fillId="0" borderId="0" xfId="0" applyAlignment="1">
      <alignment wrapText="1"/>
    </xf>
    <xf numFmtId="0" fontId="26" fillId="7" borderId="0" xfId="0" applyFont="1" applyFill="1" applyAlignment="1">
      <alignment horizontal="left" wrapText="1" readingOrder="1"/>
    </xf>
    <xf numFmtId="0" fontId="49" fillId="7" borderId="0" xfId="0" applyFont="1" applyFill="1" applyAlignment="1">
      <alignment horizontal="center"/>
    </xf>
    <xf numFmtId="0" fontId="27" fillId="7" borderId="0" xfId="0" applyFont="1" applyFill="1" applyBorder="1" applyAlignment="1">
      <alignment horizontal="center" wrapText="1" readingOrder="1"/>
    </xf>
    <xf numFmtId="0" fontId="46" fillId="7" borderId="0" xfId="0" applyFont="1" applyFill="1" applyAlignment="1">
      <alignment horizontal="left" vertical="center" readingOrder="1"/>
    </xf>
    <xf numFmtId="0" fontId="22" fillId="7" borderId="0" xfId="0" applyFont="1" applyFill="1" applyAlignment="1">
      <alignment wrapText="1" readingOrder="1"/>
    </xf>
    <xf numFmtId="44" fontId="22" fillId="4" borderId="0" xfId="2" applyNumberFormat="1" applyFont="1" applyFill="1" applyAlignment="1">
      <alignment horizontal="right" wrapText="1" readingOrder="1"/>
    </xf>
    <xf numFmtId="164" fontId="26" fillId="4" borderId="0" xfId="2" applyNumberFormat="1" applyFont="1" applyFill="1" applyAlignment="1">
      <alignment horizontal="right" wrapText="1" readingOrder="1"/>
    </xf>
    <xf numFmtId="44" fontId="26" fillId="4" borderId="0" xfId="2" applyNumberFormat="1" applyFont="1" applyFill="1" applyAlignment="1">
      <alignment horizontal="right" wrapText="1" readingOrder="1"/>
    </xf>
    <xf numFmtId="165" fontId="26" fillId="7" borderId="0" xfId="1" applyNumberFormat="1" applyFont="1" applyFill="1" applyAlignment="1">
      <alignment horizontal="right" wrapText="1" readingOrder="1"/>
    </xf>
    <xf numFmtId="0" fontId="33" fillId="7" borderId="1" xfId="0" applyFont="1" applyFill="1" applyBorder="1" applyAlignment="1">
      <alignment horizontal="center" wrapText="1" readingOrder="1"/>
    </xf>
    <xf numFmtId="0" fontId="52" fillId="7" borderId="0" xfId="0" applyNumberFormat="1" applyFont="1" applyFill="1" applyBorder="1" applyAlignment="1">
      <alignment horizontal="center" wrapText="1" readingOrder="1"/>
    </xf>
    <xf numFmtId="0" fontId="49" fillId="8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49" fillId="7" borderId="0" xfId="0" applyFont="1" applyFill="1" applyAlignment="1">
      <alignment horizontal="center"/>
    </xf>
    <xf numFmtId="0" fontId="48" fillId="2" borderId="0" xfId="0" applyFont="1" applyFill="1" applyBorder="1" applyAlignment="1">
      <alignment horizontal="center" wrapText="1" readingOrder="1"/>
    </xf>
    <xf numFmtId="0" fontId="49" fillId="7" borderId="0" xfId="0" applyFont="1" applyFill="1" applyAlignment="1">
      <alignment horizontal="center"/>
    </xf>
    <xf numFmtId="0" fontId="49" fillId="8" borderId="0" xfId="0" applyFont="1" applyFill="1" applyAlignment="1"/>
    <xf numFmtId="0" fontId="49" fillId="7" borderId="0" xfId="0" applyFont="1" applyFill="1" applyAlignment="1"/>
    <xf numFmtId="0" fontId="0" fillId="7" borderId="0" xfId="0" applyFill="1" applyBorder="1" applyAlignment="1"/>
    <xf numFmtId="0" fontId="0" fillId="7" borderId="0" xfId="0" applyFill="1" applyAlignment="1">
      <alignment horizontal="center" wrapText="1"/>
    </xf>
    <xf numFmtId="164" fontId="0" fillId="7" borderId="0" xfId="2" applyNumberFormat="1" applyFont="1" applyFill="1"/>
    <xf numFmtId="165" fontId="0" fillId="7" borderId="0" xfId="1" applyNumberFormat="1" applyFont="1" applyFill="1"/>
    <xf numFmtId="164" fontId="0" fillId="7" borderId="12" xfId="2" applyNumberFormat="1" applyFont="1" applyFill="1" applyBorder="1"/>
    <xf numFmtId="0" fontId="45" fillId="7" borderId="0" xfId="0" applyFont="1" applyFill="1"/>
    <xf numFmtId="164" fontId="0" fillId="7" borderId="0" xfId="2" applyNumberFormat="1" applyFont="1" applyFill="1" applyBorder="1"/>
    <xf numFmtId="0" fontId="50" fillId="7" borderId="0" xfId="0" applyFont="1" applyFill="1" applyAlignment="1">
      <alignment horizontal="center"/>
    </xf>
    <xf numFmtId="0" fontId="20" fillId="7" borderId="1" xfId="0" applyFont="1" applyFill="1" applyBorder="1" applyAlignment="1">
      <alignment horizontal="center" wrapText="1" readingOrder="1"/>
    </xf>
    <xf numFmtId="0" fontId="23" fillId="7" borderId="0" xfId="0" applyFont="1" applyFill="1" applyBorder="1" applyAlignment="1">
      <alignment horizontal="left" wrapText="1" readingOrder="1"/>
    </xf>
    <xf numFmtId="164" fontId="19" fillId="7" borderId="0" xfId="2" applyNumberFormat="1" applyFont="1" applyFill="1" applyBorder="1" applyAlignment="1">
      <alignment horizontal="left" readingOrder="1"/>
    </xf>
    <xf numFmtId="0" fontId="24" fillId="7" borderId="0" xfId="0" applyFont="1" applyFill="1" applyBorder="1" applyAlignment="1">
      <alignment horizontal="left" wrapText="1" readingOrder="1"/>
    </xf>
    <xf numFmtId="164" fontId="19" fillId="7" borderId="0" xfId="2" applyNumberFormat="1" applyFont="1" applyFill="1" applyBorder="1" applyAlignment="1">
      <alignment readingOrder="1"/>
    </xf>
    <xf numFmtId="164" fontId="22" fillId="7" borderId="0" xfId="2" applyNumberFormat="1" applyFont="1" applyFill="1" applyBorder="1" applyAlignment="1">
      <alignment readingOrder="1"/>
    </xf>
    <xf numFmtId="0" fontId="44" fillId="7" borderId="0" xfId="0" applyFont="1" applyFill="1"/>
    <xf numFmtId="165" fontId="19" fillId="7" borderId="0" xfId="2" applyNumberFormat="1" applyFont="1" applyFill="1" applyBorder="1" applyAlignment="1">
      <alignment readingOrder="1"/>
    </xf>
    <xf numFmtId="165" fontId="22" fillId="7" borderId="0" xfId="2" applyNumberFormat="1" applyFont="1" applyFill="1" applyBorder="1" applyAlignment="1">
      <alignment readingOrder="1"/>
    </xf>
    <xf numFmtId="166" fontId="19" fillId="7" borderId="0" xfId="3" applyNumberFormat="1" applyFont="1" applyFill="1" applyBorder="1" applyAlignment="1">
      <alignment readingOrder="1"/>
    </xf>
    <xf numFmtId="166" fontId="22" fillId="7" borderId="0" xfId="3" applyNumberFormat="1" applyFont="1" applyFill="1" applyBorder="1" applyAlignment="1">
      <alignment readingOrder="1"/>
    </xf>
    <xf numFmtId="164" fontId="22" fillId="7" borderId="0" xfId="2" applyNumberFormat="1" applyFont="1" applyFill="1" applyBorder="1" applyAlignment="1">
      <alignment horizontal="left" readingOrder="1"/>
    </xf>
    <xf numFmtId="0" fontId="0" fillId="7" borderId="0" xfId="0" applyFill="1" applyBorder="1"/>
    <xf numFmtId="165" fontId="8" fillId="7" borderId="0" xfId="1" applyNumberFormat="1" applyFont="1" applyFill="1" applyBorder="1" applyAlignment="1">
      <alignment horizontal="right" wrapText="1" readingOrder="1"/>
    </xf>
    <xf numFmtId="165" fontId="10" fillId="7" borderId="0" xfId="1" applyNumberFormat="1" applyFont="1" applyFill="1" applyBorder="1" applyAlignment="1">
      <alignment horizontal="right" wrapText="1" readingOrder="1"/>
    </xf>
    <xf numFmtId="0" fontId="8" fillId="7" borderId="0" xfId="0" applyFont="1" applyFill="1" applyBorder="1" applyAlignment="1">
      <alignment horizontal="left" wrapText="1" readingOrder="1"/>
    </xf>
    <xf numFmtId="166" fontId="9" fillId="7" borderId="0" xfId="3" applyNumberFormat="1" applyFont="1" applyFill="1" applyBorder="1" applyAlignment="1">
      <alignment horizontal="right" wrapText="1" readingOrder="1"/>
    </xf>
    <xf numFmtId="166" fontId="14" fillId="7" borderId="0" xfId="3" applyNumberFormat="1" applyFont="1" applyFill="1" applyBorder="1" applyAlignment="1">
      <alignment horizontal="right" wrapText="1" readingOrder="1"/>
    </xf>
    <xf numFmtId="0" fontId="10" fillId="7" borderId="0" xfId="0" applyFont="1" applyFill="1" applyBorder="1" applyAlignment="1">
      <alignment horizontal="left" wrapText="1" readingOrder="1"/>
    </xf>
    <xf numFmtId="164" fontId="10" fillId="7" borderId="0" xfId="2" applyNumberFormat="1" applyFont="1" applyFill="1" applyBorder="1" applyAlignment="1">
      <alignment horizontal="right" wrapText="1" readingOrder="1"/>
    </xf>
    <xf numFmtId="0" fontId="9" fillId="4" borderId="0" xfId="0" applyFont="1" applyFill="1" applyBorder="1" applyAlignment="1">
      <alignment horizontal="left" wrapText="1" readingOrder="1"/>
    </xf>
    <xf numFmtId="166" fontId="54" fillId="4" borderId="0" xfId="3" applyNumberFormat="1" applyFont="1" applyFill="1"/>
    <xf numFmtId="166" fontId="19" fillId="7" borderId="0" xfId="3" applyNumberFormat="1" applyFont="1" applyFill="1" applyBorder="1" applyAlignment="1">
      <alignment horizontal="left" readingOrder="1"/>
    </xf>
    <xf numFmtId="0" fontId="0" fillId="0" borderId="0" xfId="0" applyBorder="1" applyAlignment="1">
      <alignment horizontal="center"/>
    </xf>
    <xf numFmtId="0" fontId="46" fillId="7" borderId="0" xfId="0" applyFont="1" applyFill="1" applyAlignment="1">
      <alignment horizontal="left" vertical="center" wrapText="1" readingOrder="1"/>
    </xf>
    <xf numFmtId="165" fontId="0" fillId="0" borderId="0" xfId="1" applyNumberFormat="1" applyFont="1" applyFill="1"/>
    <xf numFmtId="0" fontId="49" fillId="7" borderId="0" xfId="0" applyFont="1" applyFill="1" applyAlignment="1">
      <alignment horizontal="center"/>
    </xf>
    <xf numFmtId="164" fontId="10" fillId="0" borderId="0" xfId="2" applyNumberFormat="1" applyFont="1" applyFill="1" applyBorder="1" applyAlignment="1">
      <alignment horizontal="right" wrapText="1" readingOrder="1"/>
    </xf>
    <xf numFmtId="0" fontId="49" fillId="7" borderId="0" xfId="0" applyFont="1" applyFill="1" applyAlignment="1">
      <alignment horizontal="center"/>
    </xf>
    <xf numFmtId="0" fontId="57" fillId="7" borderId="0" xfId="0" applyNumberFormat="1" applyFont="1" applyFill="1" applyAlignment="1">
      <alignment horizontal="center"/>
    </xf>
    <xf numFmtId="0" fontId="57" fillId="7" borderId="0" xfId="0" applyFont="1" applyFill="1"/>
    <xf numFmtId="164" fontId="52" fillId="4" borderId="0" xfId="2" applyNumberFormat="1" applyFont="1" applyFill="1" applyBorder="1" applyAlignment="1">
      <alignment horizontal="center" wrapText="1" readingOrder="1"/>
    </xf>
    <xf numFmtId="164" fontId="57" fillId="4" borderId="0" xfId="2" applyNumberFormat="1" applyFont="1" applyFill="1" applyAlignment="1">
      <alignment horizontal="center"/>
    </xf>
    <xf numFmtId="165" fontId="52" fillId="7" borderId="0" xfId="1" applyNumberFormat="1" applyFont="1" applyFill="1" applyBorder="1" applyAlignment="1">
      <alignment horizontal="center" wrapText="1" readingOrder="1"/>
    </xf>
    <xf numFmtId="165" fontId="57" fillId="7" borderId="0" xfId="1" applyNumberFormat="1" applyFont="1" applyFill="1" applyAlignment="1">
      <alignment horizontal="center"/>
    </xf>
    <xf numFmtId="0" fontId="56" fillId="8" borderId="0" xfId="0" applyFont="1" applyFill="1" applyAlignment="1"/>
    <xf numFmtId="0" fontId="0" fillId="7" borderId="0" xfId="0" applyFont="1" applyFill="1" applyBorder="1"/>
    <xf numFmtId="0" fontId="8" fillId="4" borderId="0" xfId="0" applyFont="1" applyFill="1" applyBorder="1" applyAlignment="1">
      <alignment wrapText="1" readingOrder="1"/>
    </xf>
    <xf numFmtId="0" fontId="10" fillId="0" borderId="0" xfId="0" applyFont="1" applyFill="1" applyBorder="1" applyAlignment="1">
      <alignment horizontal="left" wrapText="1" readingOrder="1"/>
    </xf>
    <xf numFmtId="0" fontId="0" fillId="0" borderId="0" xfId="0" applyBorder="1" applyAlignment="1">
      <alignment horizontal="center" wrapText="1"/>
    </xf>
    <xf numFmtId="44" fontId="53" fillId="4" borderId="0" xfId="2" applyNumberFormat="1" applyFont="1" applyFill="1" applyBorder="1" applyAlignment="1">
      <alignment horizontal="center" wrapText="1" readingOrder="1"/>
    </xf>
    <xf numFmtId="165" fontId="8" fillId="4" borderId="0" xfId="2" applyNumberFormat="1" applyFont="1" applyFill="1" applyBorder="1" applyAlignment="1">
      <alignment horizontal="right" wrapText="1" readingOrder="1"/>
    </xf>
    <xf numFmtId="44" fontId="0" fillId="0" borderId="0" xfId="2" applyFont="1" applyBorder="1"/>
    <xf numFmtId="0" fontId="0" fillId="0" borderId="11" xfId="0" applyFill="1" applyBorder="1"/>
    <xf numFmtId="165" fontId="45" fillId="0" borderId="0" xfId="1" applyNumberFormat="1" applyFont="1" applyBorder="1"/>
    <xf numFmtId="165" fontId="0" fillId="0" borderId="11" xfId="1" applyNumberFormat="1" applyFont="1" applyBorder="1"/>
    <xf numFmtId="165" fontId="1" fillId="0" borderId="0" xfId="1" applyNumberFormat="1" applyFont="1" applyBorder="1"/>
    <xf numFmtId="0" fontId="45" fillId="0" borderId="0" xfId="0" applyFont="1" applyAlignment="1">
      <alignment horizontal="center"/>
    </xf>
    <xf numFmtId="0" fontId="60" fillId="0" borderId="0" xfId="0" applyFont="1" applyAlignment="1">
      <alignment horizontal="left" vertical="center" readingOrder="1"/>
    </xf>
    <xf numFmtId="164" fontId="0" fillId="0" borderId="0" xfId="1" applyNumberFormat="1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63" fillId="7" borderId="0" xfId="0" applyFont="1" applyFill="1"/>
    <xf numFmtId="0" fontId="64" fillId="7" borderId="0" xfId="0" applyFont="1" applyFill="1"/>
    <xf numFmtId="0" fontId="0" fillId="0" borderId="0" xfId="0" applyBorder="1" applyAlignment="1">
      <alignment horizontal="center"/>
    </xf>
    <xf numFmtId="0" fontId="56" fillId="7" borderId="0" xfId="0" applyFont="1" applyFill="1" applyAlignment="1"/>
    <xf numFmtId="0" fontId="12" fillId="8" borderId="0" xfId="0" applyFont="1" applyFill="1" applyAlignment="1">
      <alignment horizontal="right" wrapText="1" readingOrder="1"/>
    </xf>
    <xf numFmtId="0" fontId="56" fillId="7" borderId="0" xfId="0" applyFont="1" applyFill="1" applyAlignment="1">
      <alignment horizontal="left"/>
    </xf>
    <xf numFmtId="0" fontId="55" fillId="7" borderId="2" xfId="0" applyFont="1" applyFill="1" applyBorder="1" applyAlignment="1">
      <alignment horizontal="center" wrapText="1" readingOrder="1"/>
    </xf>
    <xf numFmtId="0" fontId="59" fillId="2" borderId="0" xfId="0" applyFont="1" applyFill="1" applyBorder="1" applyAlignment="1">
      <alignment horizontal="left" wrapText="1" readingOrder="1"/>
    </xf>
    <xf numFmtId="0" fontId="12" fillId="8" borderId="0" xfId="0" applyFont="1" applyFill="1" applyBorder="1" applyAlignment="1">
      <alignment horizontal="center" wrapText="1" readingOrder="1"/>
    </xf>
    <xf numFmtId="0" fontId="56" fillId="8" borderId="0" xfId="0" applyFont="1" applyFill="1" applyAlignment="1">
      <alignment horizontal="left"/>
    </xf>
    <xf numFmtId="0" fontId="16" fillId="8" borderId="2" xfId="0" applyFont="1" applyFill="1" applyBorder="1" applyAlignment="1">
      <alignment horizontal="center" wrapText="1" readingOrder="1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1" fillId="0" borderId="2" xfId="0" applyFont="1" applyBorder="1" applyAlignment="1">
      <alignment horizontal="center" wrapText="1" readingOrder="1"/>
    </xf>
    <xf numFmtId="0" fontId="56" fillId="0" borderId="0" xfId="0" applyFont="1" applyAlignment="1">
      <alignment horizontal="center"/>
    </xf>
    <xf numFmtId="0" fontId="39" fillId="2" borderId="0" xfId="0" applyFont="1" applyFill="1" applyBorder="1" applyAlignment="1">
      <alignment horizontal="center" wrapText="1" readingOrder="1"/>
    </xf>
    <xf numFmtId="0" fontId="46" fillId="0" borderId="0" xfId="0" applyFont="1" applyAlignment="1">
      <alignment horizontal="left" vertical="center" wrapText="1" readingOrder="1"/>
    </xf>
    <xf numFmtId="0" fontId="28" fillId="2" borderId="0" xfId="0" applyFont="1" applyFill="1" applyBorder="1" applyAlignment="1">
      <alignment horizontal="center" wrapText="1" readingOrder="1"/>
    </xf>
    <xf numFmtId="0" fontId="28" fillId="2" borderId="2" xfId="0" applyFont="1" applyFill="1" applyBorder="1" applyAlignment="1">
      <alignment horizontal="center" wrapText="1" readingOrder="1"/>
    </xf>
    <xf numFmtId="0" fontId="0" fillId="7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8" fillId="7" borderId="0" xfId="0" applyFont="1" applyFill="1" applyAlignment="1">
      <alignment horizontal="left"/>
    </xf>
    <xf numFmtId="0" fontId="21" fillId="7" borderId="0" xfId="0" applyFont="1" applyFill="1" applyBorder="1" applyAlignment="1">
      <alignment horizontal="center" wrapText="1" readingOrder="1"/>
    </xf>
    <xf numFmtId="0" fontId="6" fillId="8" borderId="10" xfId="0" applyFont="1" applyFill="1" applyBorder="1" applyAlignment="1">
      <alignment horizontal="center" wrapText="1" readingOrder="1"/>
    </xf>
    <xf numFmtId="164" fontId="0" fillId="0" borderId="0" xfId="2" applyNumberFormat="1" applyFont="1" applyAlignment="1"/>
    <xf numFmtId="165" fontId="0" fillId="0" borderId="0" xfId="1" applyNumberFormat="1" applyFont="1" applyAlignment="1"/>
    <xf numFmtId="165" fontId="0" fillId="0" borderId="0" xfId="1" applyNumberFormat="1" applyFont="1" applyFill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2:E17"/>
  <sheetViews>
    <sheetView showGridLines="0" workbookViewId="0">
      <selection activeCell="B35" sqref="B35"/>
    </sheetView>
  </sheetViews>
  <sheetFormatPr defaultColWidth="9.140625" defaultRowHeight="15" x14ac:dyDescent="0.25"/>
  <cols>
    <col min="1" max="1" width="9.140625" style="20"/>
    <col min="2" max="2" width="73" style="20" customWidth="1"/>
    <col min="3" max="3" width="19.28515625" style="20" customWidth="1"/>
    <col min="4" max="5" width="17.42578125" style="20" customWidth="1"/>
    <col min="6" max="16384" width="9.140625" style="20"/>
  </cols>
  <sheetData>
    <row r="2" spans="2:5" ht="41.25" thickBot="1" x14ac:dyDescent="0.35">
      <c r="B2" s="21"/>
      <c r="C2" s="17" t="s">
        <v>92</v>
      </c>
      <c r="D2" s="17" t="s">
        <v>42</v>
      </c>
      <c r="E2" s="22" t="s">
        <v>9</v>
      </c>
    </row>
    <row r="3" spans="2:5" x14ac:dyDescent="0.25">
      <c r="B3" s="305" t="s">
        <v>36</v>
      </c>
      <c r="C3" s="305"/>
      <c r="D3" s="305"/>
      <c r="E3" s="305"/>
    </row>
    <row r="4" spans="2:5" ht="18.75" x14ac:dyDescent="0.3">
      <c r="B4" s="26" t="s">
        <v>1</v>
      </c>
      <c r="C4" s="27">
        <v>1288</v>
      </c>
      <c r="D4" s="28">
        <v>1257</v>
      </c>
      <c r="E4" s="29">
        <f>(C4-D4)/D4</f>
        <v>2.4661893396976928E-2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18" x14ac:dyDescent="0.25">
      <c r="B6" s="33" t="s">
        <v>3</v>
      </c>
      <c r="C6" s="34">
        <v>56</v>
      </c>
      <c r="D6" s="34">
        <v>51</v>
      </c>
      <c r="E6" s="6"/>
    </row>
    <row r="7" spans="2:5" ht="18" x14ac:dyDescent="0.25">
      <c r="B7" s="30" t="s">
        <v>69</v>
      </c>
      <c r="C7" s="35">
        <v>15</v>
      </c>
      <c r="D7" s="35">
        <v>0</v>
      </c>
      <c r="E7" s="7"/>
    </row>
    <row r="8" spans="2:5" ht="18" x14ac:dyDescent="0.25">
      <c r="B8" s="33" t="s">
        <v>0</v>
      </c>
      <c r="C8" s="34">
        <v>0</v>
      </c>
      <c r="D8" s="34">
        <v>29</v>
      </c>
      <c r="E8" s="6"/>
    </row>
    <row r="9" spans="2:5" ht="18" x14ac:dyDescent="0.25">
      <c r="B9" s="30" t="s">
        <v>4</v>
      </c>
      <c r="C9" s="35">
        <v>1</v>
      </c>
      <c r="D9" s="35">
        <v>0</v>
      </c>
      <c r="E9" s="7"/>
    </row>
    <row r="10" spans="2:5" ht="18.75" x14ac:dyDescent="0.3">
      <c r="B10" s="26" t="s">
        <v>11</v>
      </c>
      <c r="C10" s="36">
        <v>75</v>
      </c>
      <c r="D10" s="36">
        <v>64</v>
      </c>
      <c r="E10" s="29">
        <f>(C10-D10)/D10</f>
        <v>0.171875</v>
      </c>
    </row>
    <row r="11" spans="2:5" ht="18.75" x14ac:dyDescent="0.3">
      <c r="B11" s="37" t="s">
        <v>12</v>
      </c>
      <c r="C11" s="38">
        <f>C10/C4</f>
        <v>5.8229813664596272E-2</v>
      </c>
      <c r="D11" s="38">
        <v>5.0999999999999997E-2</v>
      </c>
      <c r="E11" s="8"/>
    </row>
    <row r="12" spans="2:5" ht="18" x14ac:dyDescent="0.25">
      <c r="B12" s="33" t="s">
        <v>13</v>
      </c>
      <c r="C12" s="34">
        <v>-13</v>
      </c>
      <c r="D12" s="34">
        <v>-14</v>
      </c>
      <c r="E12" s="23"/>
    </row>
    <row r="13" spans="2:5" ht="18" x14ac:dyDescent="0.25">
      <c r="B13" s="39" t="s">
        <v>94</v>
      </c>
      <c r="C13" s="40">
        <v>-2</v>
      </c>
      <c r="D13" s="40">
        <v>2</v>
      </c>
      <c r="E13" s="9"/>
    </row>
    <row r="14" spans="2:5" ht="18" x14ac:dyDescent="0.25">
      <c r="B14" s="33" t="s">
        <v>14</v>
      </c>
      <c r="C14" s="34">
        <v>60</v>
      </c>
      <c r="D14" s="34">
        <v>52</v>
      </c>
      <c r="E14" s="23"/>
    </row>
    <row r="15" spans="2:5" ht="18" x14ac:dyDescent="0.25">
      <c r="B15" s="39" t="s">
        <v>15</v>
      </c>
      <c r="C15" s="40">
        <v>-19</v>
      </c>
      <c r="D15" s="40">
        <v>-15</v>
      </c>
      <c r="E15" s="9"/>
    </row>
    <row r="16" spans="2:5" ht="18" x14ac:dyDescent="0.25">
      <c r="B16" s="26" t="s">
        <v>5</v>
      </c>
      <c r="C16" s="36">
        <v>41</v>
      </c>
      <c r="D16" s="36">
        <v>37</v>
      </c>
      <c r="E16" s="24"/>
    </row>
    <row r="17" spans="2:5" ht="18" x14ac:dyDescent="0.25">
      <c r="B17" s="41" t="s">
        <v>6</v>
      </c>
      <c r="C17" s="42">
        <v>0.55000000000000004</v>
      </c>
      <c r="D17" s="42">
        <v>0.5</v>
      </c>
      <c r="E17" s="8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scale="66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L28"/>
  <sheetViews>
    <sheetView showGridLines="0" zoomScale="90" zoomScaleNormal="90" workbookViewId="0">
      <pane ySplit="4" topLeftCell="A11" activePane="bottomLeft" state="frozen"/>
      <selection activeCell="K4" sqref="K4"/>
      <selection pane="bottomLeft" activeCell="B2" sqref="B2:L2"/>
    </sheetView>
  </sheetViews>
  <sheetFormatPr defaultRowHeight="15" x14ac:dyDescent="0.25"/>
  <cols>
    <col min="2" max="2" width="63.140625" customWidth="1"/>
    <col min="3" max="12" width="13.140625" customWidth="1"/>
  </cols>
  <sheetData>
    <row r="2" spans="2:12" ht="31.5" x14ac:dyDescent="0.5">
      <c r="B2" s="316" t="s">
        <v>125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12" ht="15.75" customHeight="1" x14ac:dyDescent="0.5">
      <c r="B3" s="201"/>
      <c r="C3" s="201"/>
      <c r="D3" s="201"/>
      <c r="E3" s="201"/>
      <c r="F3" s="201"/>
      <c r="G3" s="201"/>
      <c r="H3" s="201"/>
      <c r="I3" s="201"/>
      <c r="J3" s="201"/>
    </row>
    <row r="4" spans="2:12" ht="20.25" customHeight="1" thickBot="1" x14ac:dyDescent="0.3">
      <c r="B4" s="81"/>
      <c r="C4" s="82" t="s">
        <v>8</v>
      </c>
      <c r="D4" s="82" t="s">
        <v>42</v>
      </c>
      <c r="E4" s="82" t="s">
        <v>43</v>
      </c>
      <c r="F4" s="82" t="s">
        <v>44</v>
      </c>
      <c r="G4" s="82" t="s">
        <v>24</v>
      </c>
      <c r="H4" s="83" t="s">
        <v>95</v>
      </c>
      <c r="I4" s="83" t="s">
        <v>92</v>
      </c>
      <c r="J4" s="83" t="s">
        <v>103</v>
      </c>
      <c r="K4" s="83" t="s">
        <v>179</v>
      </c>
      <c r="L4" s="83" t="s">
        <v>23</v>
      </c>
    </row>
    <row r="5" spans="2:12" ht="15" customHeight="1" x14ac:dyDescent="0.25">
      <c r="B5" s="84"/>
      <c r="C5" s="317" t="s">
        <v>82</v>
      </c>
      <c r="D5" s="317"/>
      <c r="E5" s="317"/>
      <c r="F5" s="317"/>
      <c r="G5" s="317"/>
      <c r="H5" s="317"/>
      <c r="I5" s="317"/>
      <c r="J5" s="317"/>
      <c r="K5" s="317"/>
      <c r="L5" s="317"/>
    </row>
    <row r="6" spans="2:12" ht="14.45" x14ac:dyDescent="0.3">
      <c r="B6" s="123" t="s">
        <v>1</v>
      </c>
      <c r="C6" s="124">
        <v>1246</v>
      </c>
      <c r="D6" s="124">
        <v>1257</v>
      </c>
      <c r="E6" s="124">
        <v>1302</v>
      </c>
      <c r="F6" s="145">
        <v>1281</v>
      </c>
      <c r="G6" s="124">
        <v>5086</v>
      </c>
      <c r="H6" s="124">
        <v>1312</v>
      </c>
      <c r="I6" s="124">
        <v>1288</v>
      </c>
      <c r="J6" s="124">
        <v>1868</v>
      </c>
      <c r="K6" s="145">
        <v>2575</v>
      </c>
      <c r="L6" s="124">
        <v>7043</v>
      </c>
    </row>
    <row r="7" spans="2:12" ht="17.25" customHeight="1" x14ac:dyDescent="0.3">
      <c r="B7" s="125" t="s">
        <v>2</v>
      </c>
      <c r="C7" s="126">
        <v>1093</v>
      </c>
      <c r="D7" s="126">
        <v>1113</v>
      </c>
      <c r="E7" s="126">
        <v>1138</v>
      </c>
      <c r="F7" s="134">
        <v>1124</v>
      </c>
      <c r="G7" s="127">
        <v>4468</v>
      </c>
      <c r="H7" s="126">
        <v>1154</v>
      </c>
      <c r="I7" s="126">
        <v>1141</v>
      </c>
      <c r="J7" s="126">
        <v>1630</v>
      </c>
      <c r="K7" s="134">
        <v>2266</v>
      </c>
      <c r="L7" s="126">
        <v>6191</v>
      </c>
    </row>
    <row r="8" spans="2:12" ht="17.25" customHeight="1" x14ac:dyDescent="0.3">
      <c r="B8" s="128" t="s">
        <v>96</v>
      </c>
      <c r="C8" s="129">
        <v>73</v>
      </c>
      <c r="D8" s="129">
        <v>51</v>
      </c>
      <c r="E8" s="129">
        <v>65</v>
      </c>
      <c r="F8" s="129">
        <v>52</v>
      </c>
      <c r="G8" s="130">
        <v>241</v>
      </c>
      <c r="H8" s="129">
        <v>60</v>
      </c>
      <c r="I8" s="129">
        <v>56</v>
      </c>
      <c r="J8" s="129">
        <v>88</v>
      </c>
      <c r="K8" s="129">
        <v>133</v>
      </c>
      <c r="L8" s="129">
        <v>337</v>
      </c>
    </row>
    <row r="9" spans="2:12" ht="17.25" customHeight="1" x14ac:dyDescent="0.3">
      <c r="B9" s="133" t="s">
        <v>69</v>
      </c>
      <c r="C9" s="134">
        <v>0</v>
      </c>
      <c r="D9" s="134">
        <v>0</v>
      </c>
      <c r="E9" s="134">
        <v>0</v>
      </c>
      <c r="F9" s="134">
        <v>0</v>
      </c>
      <c r="G9" s="135">
        <v>0</v>
      </c>
      <c r="H9" s="134">
        <v>9</v>
      </c>
      <c r="I9" s="134">
        <v>15</v>
      </c>
      <c r="J9" s="134">
        <v>44</v>
      </c>
      <c r="K9" s="134">
        <v>22</v>
      </c>
      <c r="L9" s="134">
        <v>90</v>
      </c>
    </row>
    <row r="10" spans="2:12" ht="17.25" customHeight="1" x14ac:dyDescent="0.3">
      <c r="B10" s="128" t="s">
        <v>0</v>
      </c>
      <c r="C10" s="129">
        <v>40</v>
      </c>
      <c r="D10" s="129">
        <v>29</v>
      </c>
      <c r="E10" s="129">
        <v>4</v>
      </c>
      <c r="F10" s="129">
        <v>0</v>
      </c>
      <c r="G10" s="130">
        <v>73</v>
      </c>
      <c r="H10" s="129">
        <v>0</v>
      </c>
      <c r="I10" s="129">
        <v>0</v>
      </c>
      <c r="J10" s="129">
        <v>0</v>
      </c>
      <c r="K10" s="129">
        <v>4</v>
      </c>
      <c r="L10" s="129">
        <v>4</v>
      </c>
    </row>
    <row r="11" spans="2:12" ht="17.25" customHeight="1" x14ac:dyDescent="0.3">
      <c r="B11" s="125" t="s">
        <v>4</v>
      </c>
      <c r="C11" s="126">
        <v>2</v>
      </c>
      <c r="D11" s="126">
        <v>0</v>
      </c>
      <c r="E11" s="126">
        <v>1</v>
      </c>
      <c r="F11" s="134">
        <v>3</v>
      </c>
      <c r="G11" s="127">
        <v>6</v>
      </c>
      <c r="H11" s="126">
        <v>0</v>
      </c>
      <c r="I11" s="126">
        <v>1</v>
      </c>
      <c r="J11" s="126">
        <v>5</v>
      </c>
      <c r="K11" s="134">
        <v>8</v>
      </c>
      <c r="L11" s="126">
        <v>14</v>
      </c>
    </row>
    <row r="12" spans="2:12" ht="17.25" customHeight="1" x14ac:dyDescent="0.25">
      <c r="B12" s="128" t="s">
        <v>185</v>
      </c>
      <c r="C12" s="129">
        <v>0</v>
      </c>
      <c r="D12" s="129">
        <v>0</v>
      </c>
      <c r="E12" s="129">
        <v>0</v>
      </c>
      <c r="F12" s="129">
        <v>0</v>
      </c>
      <c r="G12" s="130">
        <v>0</v>
      </c>
      <c r="H12" s="129">
        <v>0</v>
      </c>
      <c r="I12" s="129">
        <v>0</v>
      </c>
      <c r="J12" s="129">
        <v>0</v>
      </c>
      <c r="K12" s="129">
        <v>-10</v>
      </c>
      <c r="L12" s="129">
        <v>-10</v>
      </c>
    </row>
    <row r="13" spans="2:12" ht="17.25" customHeight="1" x14ac:dyDescent="0.3">
      <c r="B13" s="131" t="s">
        <v>51</v>
      </c>
      <c r="C13" s="132">
        <v>38</v>
      </c>
      <c r="D13" s="132">
        <v>64</v>
      </c>
      <c r="E13" s="132">
        <v>94</v>
      </c>
      <c r="F13" s="132">
        <v>102</v>
      </c>
      <c r="G13" s="132">
        <v>298</v>
      </c>
      <c r="H13" s="132">
        <v>89</v>
      </c>
      <c r="I13" s="132">
        <v>75</v>
      </c>
      <c r="J13" s="132">
        <v>101</v>
      </c>
      <c r="K13" s="132">
        <v>152</v>
      </c>
      <c r="L13" s="132">
        <v>417</v>
      </c>
    </row>
    <row r="14" spans="2:12" ht="17.25" customHeight="1" x14ac:dyDescent="0.25">
      <c r="B14" s="128" t="s">
        <v>52</v>
      </c>
      <c r="C14" s="129"/>
      <c r="D14" s="129"/>
      <c r="E14" s="129"/>
      <c r="F14" s="129"/>
      <c r="G14" s="130"/>
      <c r="H14" s="129"/>
      <c r="I14" s="129"/>
      <c r="J14" s="129"/>
      <c r="K14" s="129"/>
      <c r="L14" s="129"/>
    </row>
    <row r="15" spans="2:12" ht="17.25" customHeight="1" x14ac:dyDescent="0.25">
      <c r="B15" s="133" t="s">
        <v>122</v>
      </c>
      <c r="C15" s="134">
        <v>-14</v>
      </c>
      <c r="D15" s="134">
        <v>-14</v>
      </c>
      <c r="E15" s="134">
        <v>-14</v>
      </c>
      <c r="F15" s="134">
        <v>-12</v>
      </c>
      <c r="G15" s="135">
        <v>-54</v>
      </c>
      <c r="H15" s="134">
        <v>-11</v>
      </c>
      <c r="I15" s="134">
        <v>-13</v>
      </c>
      <c r="J15" s="134">
        <v>-25</v>
      </c>
      <c r="K15" s="134">
        <v>-37</v>
      </c>
      <c r="L15" s="134">
        <v>-86</v>
      </c>
    </row>
    <row r="16" spans="2:12" ht="17.25" customHeight="1" x14ac:dyDescent="0.25">
      <c r="B16" s="128" t="s">
        <v>53</v>
      </c>
      <c r="C16" s="129">
        <v>-1</v>
      </c>
      <c r="D16" s="129">
        <v>2</v>
      </c>
      <c r="E16" s="129">
        <v>0</v>
      </c>
      <c r="F16" s="129">
        <v>83</v>
      </c>
      <c r="G16" s="130">
        <v>84</v>
      </c>
      <c r="H16" s="129">
        <v>0</v>
      </c>
      <c r="I16" s="129">
        <v>-2</v>
      </c>
      <c r="J16" s="129">
        <v>-1</v>
      </c>
      <c r="K16" s="129">
        <v>-10</v>
      </c>
      <c r="L16" s="129">
        <v>-13</v>
      </c>
    </row>
    <row r="17" spans="2:12" ht="17.25" customHeight="1" x14ac:dyDescent="0.3">
      <c r="B17" s="133" t="s">
        <v>14</v>
      </c>
      <c r="C17" s="134">
        <v>23</v>
      </c>
      <c r="D17" s="134">
        <v>52</v>
      </c>
      <c r="E17" s="134">
        <v>80</v>
      </c>
      <c r="F17" s="134">
        <v>173</v>
      </c>
      <c r="G17" s="135">
        <v>328</v>
      </c>
      <c r="H17" s="134">
        <v>78</v>
      </c>
      <c r="I17" s="134">
        <v>60</v>
      </c>
      <c r="J17" s="134">
        <v>75</v>
      </c>
      <c r="K17" s="134">
        <v>105</v>
      </c>
      <c r="L17" s="134">
        <v>318</v>
      </c>
    </row>
    <row r="18" spans="2:12" ht="17.25" customHeight="1" x14ac:dyDescent="0.3">
      <c r="B18" s="128" t="s">
        <v>105</v>
      </c>
      <c r="C18" s="129" t="s">
        <v>54</v>
      </c>
      <c r="D18" s="129">
        <v>-15</v>
      </c>
      <c r="E18" s="129">
        <v>-31</v>
      </c>
      <c r="F18" s="129">
        <v>-46</v>
      </c>
      <c r="G18" s="130">
        <v>-92</v>
      </c>
      <c r="H18" s="129">
        <v>-25</v>
      </c>
      <c r="I18" s="129">
        <v>-19</v>
      </c>
      <c r="J18" s="129">
        <v>17</v>
      </c>
      <c r="K18" s="129">
        <v>-45</v>
      </c>
      <c r="L18" s="129">
        <v>-72</v>
      </c>
    </row>
    <row r="19" spans="2:12" ht="16.149999999999999" x14ac:dyDescent="0.3">
      <c r="B19" s="131" t="s">
        <v>130</v>
      </c>
      <c r="C19" s="132">
        <v>23</v>
      </c>
      <c r="D19" s="132">
        <v>37</v>
      </c>
      <c r="E19" s="132">
        <v>49</v>
      </c>
      <c r="F19" s="132">
        <v>127</v>
      </c>
      <c r="G19" s="132">
        <v>236</v>
      </c>
      <c r="H19" s="132">
        <v>53</v>
      </c>
      <c r="I19" s="132">
        <v>41</v>
      </c>
      <c r="J19" s="132">
        <v>92</v>
      </c>
      <c r="K19" s="132">
        <v>60</v>
      </c>
      <c r="L19" s="132">
        <v>246</v>
      </c>
    </row>
    <row r="20" spans="2:12" ht="27" x14ac:dyDescent="0.3">
      <c r="B20" s="136" t="s">
        <v>159</v>
      </c>
      <c r="C20" s="145">
        <v>23</v>
      </c>
      <c r="D20" s="145">
        <v>37</v>
      </c>
      <c r="E20" s="145">
        <v>49</v>
      </c>
      <c r="F20" s="145">
        <v>127</v>
      </c>
      <c r="G20" s="145">
        <v>236</v>
      </c>
      <c r="H20" s="145">
        <v>53</v>
      </c>
      <c r="I20" s="145">
        <v>41</v>
      </c>
      <c r="J20" s="145">
        <v>91</v>
      </c>
      <c r="K20" s="145">
        <v>59</v>
      </c>
      <c r="L20" s="145">
        <v>244</v>
      </c>
    </row>
    <row r="21" spans="2:12" x14ac:dyDescent="0.25">
      <c r="B21" s="136"/>
      <c r="C21" s="145"/>
      <c r="D21" s="145"/>
      <c r="E21" s="145"/>
      <c r="F21" s="145"/>
      <c r="G21" s="145"/>
      <c r="H21" s="145"/>
      <c r="I21" s="145"/>
      <c r="J21" s="145"/>
      <c r="K21" s="145"/>
      <c r="L21" s="145"/>
    </row>
    <row r="22" spans="2:12" ht="30" customHeight="1" x14ac:dyDescent="0.3">
      <c r="B22" s="131" t="s">
        <v>131</v>
      </c>
      <c r="C22" s="228">
        <v>0.31</v>
      </c>
      <c r="D22" s="228">
        <v>0.5</v>
      </c>
      <c r="E22" s="228">
        <v>0.67</v>
      </c>
      <c r="F22" s="228">
        <v>1.72</v>
      </c>
      <c r="G22" s="228">
        <v>3.19</v>
      </c>
      <c r="H22" s="228">
        <v>0.72</v>
      </c>
      <c r="I22" s="228">
        <v>0.55000000000000004</v>
      </c>
      <c r="J22" s="228">
        <v>0.8</v>
      </c>
      <c r="K22" s="228">
        <v>0.39</v>
      </c>
      <c r="L22" s="228">
        <v>2.35</v>
      </c>
    </row>
    <row r="23" spans="2:12" x14ac:dyDescent="0.25">
      <c r="B23" s="136" t="s">
        <v>55</v>
      </c>
      <c r="C23" s="130">
        <v>75</v>
      </c>
      <c r="D23" s="130">
        <v>74</v>
      </c>
      <c r="E23" s="130">
        <v>73</v>
      </c>
      <c r="F23" s="130">
        <v>74</v>
      </c>
      <c r="G23" s="130">
        <v>74</v>
      </c>
      <c r="H23" s="130">
        <v>74</v>
      </c>
      <c r="I23" s="130">
        <v>74</v>
      </c>
      <c r="J23" s="130">
        <v>114</v>
      </c>
      <c r="K23" s="130">
        <v>153</v>
      </c>
      <c r="L23" s="130">
        <v>104</v>
      </c>
    </row>
    <row r="25" spans="2:12" x14ac:dyDescent="0.25">
      <c r="B25" s="188" t="s">
        <v>144</v>
      </c>
    </row>
    <row r="26" spans="2:12" x14ac:dyDescent="0.25">
      <c r="B26" s="188" t="s">
        <v>198</v>
      </c>
    </row>
    <row r="27" spans="2:12" x14ac:dyDescent="0.25">
      <c r="B27" s="187" t="s">
        <v>210</v>
      </c>
    </row>
    <row r="28" spans="2:12" x14ac:dyDescent="0.25">
      <c r="B28" s="187" t="s">
        <v>140</v>
      </c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2">
    <mergeCell ref="C5:L5"/>
    <mergeCell ref="B2:L2"/>
  </mergeCells>
  <pageMargins left="0.7" right="0.7" top="0.75" bottom="0.75" header="0.3" footer="0.3"/>
  <pageSetup scale="62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L27"/>
  <sheetViews>
    <sheetView showGridLines="0" topLeftCell="B1" workbookViewId="0">
      <selection activeCell="B2" sqref="B2:L2"/>
    </sheetView>
  </sheetViews>
  <sheetFormatPr defaultRowHeight="15" x14ac:dyDescent="0.25"/>
  <cols>
    <col min="1" max="1" width="0" hidden="1" customWidth="1"/>
    <col min="2" max="2" width="68.140625" customWidth="1"/>
    <col min="3" max="12" width="12.28515625" customWidth="1"/>
  </cols>
  <sheetData>
    <row r="2" spans="2:12" ht="31.5" x14ac:dyDescent="0.5">
      <c r="B2" s="316" t="s">
        <v>126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2:12" ht="12" customHeight="1" x14ac:dyDescent="0.5">
      <c r="B3" s="201"/>
      <c r="C3" s="201"/>
      <c r="D3" s="201"/>
      <c r="E3" s="201"/>
      <c r="F3" s="201"/>
      <c r="G3" s="201"/>
      <c r="H3" s="201"/>
      <c r="I3" s="201"/>
      <c r="J3" s="201"/>
    </row>
    <row r="4" spans="2:12" ht="15.75" thickBot="1" x14ac:dyDescent="0.3">
      <c r="B4" s="81"/>
      <c r="C4" s="82" t="s">
        <v>57</v>
      </c>
      <c r="D4" s="82" t="s">
        <v>58</v>
      </c>
      <c r="E4" s="82" t="s">
        <v>59</v>
      </c>
      <c r="F4" s="82" t="s">
        <v>60</v>
      </c>
      <c r="G4" s="82" t="s">
        <v>61</v>
      </c>
      <c r="H4" s="83" t="s">
        <v>97</v>
      </c>
      <c r="I4" s="83" t="s">
        <v>92</v>
      </c>
      <c r="J4" s="83" t="s">
        <v>103</v>
      </c>
      <c r="K4" s="83" t="s">
        <v>179</v>
      </c>
      <c r="L4" s="83" t="s">
        <v>23</v>
      </c>
    </row>
    <row r="5" spans="2:12" ht="15" customHeight="1" x14ac:dyDescent="0.25">
      <c r="B5" s="84"/>
      <c r="C5" s="319" t="s">
        <v>50</v>
      </c>
      <c r="D5" s="319"/>
      <c r="E5" s="319"/>
      <c r="F5" s="319"/>
      <c r="G5" s="319"/>
      <c r="H5" s="319"/>
      <c r="I5" s="319"/>
      <c r="J5" s="319"/>
      <c r="K5" s="319"/>
      <c r="L5" s="319"/>
    </row>
    <row r="6" spans="2:12" ht="14.45" x14ac:dyDescent="0.3">
      <c r="B6" s="85" t="s">
        <v>1</v>
      </c>
      <c r="C6" s="86">
        <v>1246</v>
      </c>
      <c r="D6" s="86">
        <v>1257</v>
      </c>
      <c r="E6" s="86">
        <v>1302</v>
      </c>
      <c r="F6" s="86">
        <v>1281</v>
      </c>
      <c r="G6" s="86">
        <v>5086</v>
      </c>
      <c r="H6" s="86">
        <v>1312</v>
      </c>
      <c r="I6" s="86">
        <v>1288</v>
      </c>
      <c r="J6" s="86">
        <v>1868</v>
      </c>
      <c r="K6" s="158">
        <v>2575</v>
      </c>
      <c r="L6" s="86">
        <v>7043</v>
      </c>
    </row>
    <row r="7" spans="2:12" ht="14.45" x14ac:dyDescent="0.3">
      <c r="B7" s="87" t="s">
        <v>2</v>
      </c>
      <c r="C7" s="88">
        <v>1093</v>
      </c>
      <c r="D7" s="88">
        <v>1113</v>
      </c>
      <c r="E7" s="88">
        <v>1138</v>
      </c>
      <c r="F7" s="88">
        <v>1124</v>
      </c>
      <c r="G7" s="89">
        <v>4468</v>
      </c>
      <c r="H7" s="88">
        <v>1154</v>
      </c>
      <c r="I7" s="88">
        <v>1141</v>
      </c>
      <c r="J7" s="88">
        <v>1630</v>
      </c>
      <c r="K7" s="160">
        <v>2266</v>
      </c>
      <c r="L7" s="88">
        <v>6191</v>
      </c>
    </row>
    <row r="8" spans="2:12" ht="16.5" customHeight="1" x14ac:dyDescent="0.3">
      <c r="B8" s="90" t="s">
        <v>98</v>
      </c>
      <c r="C8" s="91">
        <v>71</v>
      </c>
      <c r="D8" s="91">
        <v>48</v>
      </c>
      <c r="E8" s="91">
        <v>63</v>
      </c>
      <c r="F8" s="91">
        <v>50</v>
      </c>
      <c r="G8" s="92">
        <v>232</v>
      </c>
      <c r="H8" s="91">
        <v>59</v>
      </c>
      <c r="I8" s="91">
        <v>54</v>
      </c>
      <c r="J8" s="91">
        <v>61</v>
      </c>
      <c r="K8" s="155">
        <v>79</v>
      </c>
      <c r="L8" s="91">
        <v>253</v>
      </c>
    </row>
    <row r="9" spans="2:12" ht="15" customHeight="1" x14ac:dyDescent="0.25">
      <c r="B9" s="133" t="s">
        <v>185</v>
      </c>
      <c r="C9" s="160">
        <v>0</v>
      </c>
      <c r="D9" s="160">
        <v>0</v>
      </c>
      <c r="E9" s="160">
        <v>0</v>
      </c>
      <c r="F9" s="160">
        <v>0</v>
      </c>
      <c r="G9" s="161">
        <v>0</v>
      </c>
      <c r="H9" s="160">
        <v>0</v>
      </c>
      <c r="I9" s="160">
        <v>0</v>
      </c>
      <c r="J9" s="160">
        <v>0</v>
      </c>
      <c r="K9" s="160">
        <v>-10</v>
      </c>
      <c r="L9" s="160">
        <v>-10</v>
      </c>
    </row>
    <row r="10" spans="2:12" ht="24.75" customHeight="1" x14ac:dyDescent="0.3">
      <c r="B10" s="157" t="s">
        <v>139</v>
      </c>
      <c r="C10" s="158">
        <v>82</v>
      </c>
      <c r="D10" s="158">
        <v>96</v>
      </c>
      <c r="E10" s="158">
        <v>101</v>
      </c>
      <c r="F10" s="158">
        <v>107</v>
      </c>
      <c r="G10" s="158">
        <v>386</v>
      </c>
      <c r="H10" s="158">
        <v>99</v>
      </c>
      <c r="I10" s="158">
        <v>93</v>
      </c>
      <c r="J10" s="158">
        <v>177</v>
      </c>
      <c r="K10" s="158">
        <v>240</v>
      </c>
      <c r="L10" s="158">
        <v>609</v>
      </c>
    </row>
    <row r="11" spans="2:12" ht="15" customHeight="1" x14ac:dyDescent="0.3">
      <c r="B11" s="159" t="s">
        <v>13</v>
      </c>
      <c r="C11" s="160">
        <v>-14</v>
      </c>
      <c r="D11" s="160">
        <v>-14</v>
      </c>
      <c r="E11" s="160">
        <v>-14</v>
      </c>
      <c r="F11" s="160">
        <v>-12</v>
      </c>
      <c r="G11" s="161">
        <v>-54</v>
      </c>
      <c r="H11" s="160">
        <v>-11</v>
      </c>
      <c r="I11" s="160">
        <v>-13</v>
      </c>
      <c r="J11" s="160">
        <v>-25</v>
      </c>
      <c r="K11" s="160">
        <v>-37</v>
      </c>
      <c r="L11" s="160">
        <v>-86</v>
      </c>
    </row>
    <row r="12" spans="2:12" ht="24.75" customHeight="1" x14ac:dyDescent="0.25">
      <c r="B12" s="154" t="s">
        <v>99</v>
      </c>
      <c r="C12" s="155">
        <v>-1</v>
      </c>
      <c r="D12" s="155">
        <v>2</v>
      </c>
      <c r="E12" s="155" t="s">
        <v>54</v>
      </c>
      <c r="F12" s="155">
        <v>1</v>
      </c>
      <c r="G12" s="156">
        <v>2</v>
      </c>
      <c r="H12" s="155">
        <v>-2</v>
      </c>
      <c r="I12" s="155">
        <v>-5</v>
      </c>
      <c r="J12" s="155">
        <v>-1</v>
      </c>
      <c r="K12" s="155">
        <v>-10</v>
      </c>
      <c r="L12" s="155">
        <v>-18</v>
      </c>
    </row>
    <row r="13" spans="2:12" ht="14.45" x14ac:dyDescent="0.3">
      <c r="B13" s="159" t="s">
        <v>56</v>
      </c>
      <c r="C13" s="160">
        <v>67</v>
      </c>
      <c r="D13" s="160">
        <v>84</v>
      </c>
      <c r="E13" s="160">
        <v>87</v>
      </c>
      <c r="F13" s="160">
        <v>96</v>
      </c>
      <c r="G13" s="161">
        <v>334</v>
      </c>
      <c r="H13" s="160">
        <v>86</v>
      </c>
      <c r="I13" s="160">
        <v>75</v>
      </c>
      <c r="J13" s="160">
        <v>151</v>
      </c>
      <c r="K13" s="160">
        <v>193</v>
      </c>
      <c r="L13" s="160">
        <v>505</v>
      </c>
    </row>
    <row r="14" spans="2:12" ht="18" customHeight="1" x14ac:dyDescent="0.3">
      <c r="B14" s="154" t="s">
        <v>100</v>
      </c>
      <c r="C14" s="155">
        <v>-17</v>
      </c>
      <c r="D14" s="155">
        <v>-27</v>
      </c>
      <c r="E14" s="155">
        <v>-34</v>
      </c>
      <c r="F14" s="155">
        <v>-37</v>
      </c>
      <c r="G14" s="156">
        <v>-115</v>
      </c>
      <c r="H14" s="155">
        <v>-29</v>
      </c>
      <c r="I14" s="155">
        <v>-25</v>
      </c>
      <c r="J14" s="155">
        <v>-7</v>
      </c>
      <c r="K14" s="155">
        <v>-77</v>
      </c>
      <c r="L14" s="155">
        <v>-138</v>
      </c>
    </row>
    <row r="15" spans="2:12" ht="18" customHeight="1" x14ac:dyDescent="0.3">
      <c r="B15" s="162" t="s">
        <v>133</v>
      </c>
      <c r="C15" s="229">
        <v>50</v>
      </c>
      <c r="D15" s="229">
        <v>57</v>
      </c>
      <c r="E15" s="229">
        <v>53</v>
      </c>
      <c r="F15" s="229">
        <v>59</v>
      </c>
      <c r="G15" s="229">
        <v>219</v>
      </c>
      <c r="H15" s="229">
        <v>57</v>
      </c>
      <c r="I15" s="229">
        <v>50</v>
      </c>
      <c r="J15" s="229">
        <v>144</v>
      </c>
      <c r="K15" s="229">
        <v>116</v>
      </c>
      <c r="L15" s="229">
        <v>367</v>
      </c>
    </row>
    <row r="16" spans="2:12" ht="18" customHeight="1" x14ac:dyDescent="0.3">
      <c r="B16" s="157" t="s">
        <v>160</v>
      </c>
      <c r="C16" s="158">
        <v>50</v>
      </c>
      <c r="D16" s="158">
        <v>57</v>
      </c>
      <c r="E16" s="158">
        <v>53</v>
      </c>
      <c r="F16" s="158">
        <v>59</v>
      </c>
      <c r="G16" s="158">
        <v>219</v>
      </c>
      <c r="H16" s="158">
        <v>57</v>
      </c>
      <c r="I16" s="158">
        <v>50</v>
      </c>
      <c r="J16" s="158">
        <v>143</v>
      </c>
      <c r="K16" s="158">
        <v>115</v>
      </c>
      <c r="L16" s="158">
        <v>365</v>
      </c>
    </row>
    <row r="17" spans="2:12" ht="28.5" customHeight="1" x14ac:dyDescent="0.3">
      <c r="B17" s="162" t="s">
        <v>155</v>
      </c>
      <c r="C17" s="230">
        <v>0.67</v>
      </c>
      <c r="D17" s="230">
        <v>0.77</v>
      </c>
      <c r="E17" s="230">
        <v>0.73</v>
      </c>
      <c r="F17" s="230">
        <v>0.8</v>
      </c>
      <c r="G17" s="230">
        <v>2.96</v>
      </c>
      <c r="H17" s="230">
        <v>0.77</v>
      </c>
      <c r="I17" s="230">
        <v>0.68</v>
      </c>
      <c r="J17" s="230">
        <v>1.25</v>
      </c>
      <c r="K17" s="230">
        <v>0.75</v>
      </c>
      <c r="L17" s="230">
        <v>3.51</v>
      </c>
    </row>
    <row r="18" spans="2:12" x14ac:dyDescent="0.25">
      <c r="B18" s="223" t="s">
        <v>55</v>
      </c>
      <c r="C18" s="231">
        <v>75</v>
      </c>
      <c r="D18" s="231">
        <v>74</v>
      </c>
      <c r="E18" s="231">
        <v>73</v>
      </c>
      <c r="F18" s="231">
        <v>74</v>
      </c>
      <c r="G18" s="231">
        <v>74</v>
      </c>
      <c r="H18" s="231">
        <v>74</v>
      </c>
      <c r="I18" s="231">
        <v>74</v>
      </c>
      <c r="J18" s="231">
        <v>114</v>
      </c>
      <c r="K18" s="156">
        <v>153</v>
      </c>
      <c r="L18" s="231">
        <v>104</v>
      </c>
    </row>
    <row r="19" spans="2:12" x14ac:dyDescent="0.25">
      <c r="F19" s="1"/>
    </row>
    <row r="20" spans="2:12" x14ac:dyDescent="0.25">
      <c r="B20" s="188" t="s">
        <v>143</v>
      </c>
    </row>
    <row r="21" spans="2:12" x14ac:dyDescent="0.25">
      <c r="B21" s="188" t="s">
        <v>145</v>
      </c>
    </row>
    <row r="22" spans="2:12" x14ac:dyDescent="0.25">
      <c r="B22" s="188" t="s">
        <v>214</v>
      </c>
      <c r="L22" s="189"/>
    </row>
    <row r="23" spans="2:12" ht="24" customHeight="1" x14ac:dyDescent="0.25">
      <c r="B23" s="318" t="s">
        <v>215</v>
      </c>
      <c r="C23" s="318"/>
      <c r="D23" s="318"/>
      <c r="E23" s="318"/>
      <c r="F23" s="318"/>
      <c r="G23" s="318"/>
      <c r="H23" s="318"/>
      <c r="I23" s="318"/>
      <c r="J23" s="318"/>
    </row>
    <row r="24" spans="2:12" x14ac:dyDescent="0.25">
      <c r="B24" s="188" t="s">
        <v>216</v>
      </c>
    </row>
    <row r="25" spans="2:12" x14ac:dyDescent="0.25">
      <c r="B25" s="188" t="s">
        <v>217</v>
      </c>
    </row>
    <row r="26" spans="2:12" x14ac:dyDescent="0.25">
      <c r="B26" s="187" t="s">
        <v>211</v>
      </c>
    </row>
    <row r="27" spans="2:12" x14ac:dyDescent="0.25">
      <c r="B27" s="188" t="s">
        <v>132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3">
    <mergeCell ref="B23:J23"/>
    <mergeCell ref="C5:L5"/>
    <mergeCell ref="B2:L2"/>
  </mergeCells>
  <pageMargins left="0.7" right="0.7" top="0.75" bottom="0.75" header="0.3" footer="0.3"/>
  <pageSetup scale="64" orientation="landscape"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E26" sqref="E26"/>
    </sheetView>
  </sheetViews>
  <sheetFormatPr defaultRowHeight="15" x14ac:dyDescent="0.25"/>
  <cols>
    <col min="2" max="2" width="56.140625" customWidth="1"/>
    <col min="3" max="4" width="18.7109375" customWidth="1"/>
  </cols>
  <sheetData>
    <row r="1" spans="1:5" ht="18" x14ac:dyDescent="0.25">
      <c r="A1" s="16"/>
      <c r="B1" s="14"/>
      <c r="C1" s="16"/>
      <c r="D1" s="16"/>
      <c r="E1" s="16"/>
    </row>
    <row r="2" spans="1:5" ht="24" thickBot="1" x14ac:dyDescent="0.35">
      <c r="A2" s="16"/>
      <c r="B2" s="14"/>
      <c r="C2" s="17" t="s">
        <v>7</v>
      </c>
      <c r="D2" s="17" t="s">
        <v>40</v>
      </c>
      <c r="E2" s="16"/>
    </row>
    <row r="3" spans="1:5" x14ac:dyDescent="0.25">
      <c r="A3" s="16"/>
      <c r="B3" s="15"/>
      <c r="C3" s="122"/>
      <c r="D3" s="122" t="s">
        <v>25</v>
      </c>
      <c r="E3" s="16"/>
    </row>
    <row r="4" spans="1:5" ht="36" x14ac:dyDescent="0.25">
      <c r="A4" s="16"/>
      <c r="B4" s="60" t="s">
        <v>26</v>
      </c>
      <c r="C4" s="61">
        <v>89</v>
      </c>
      <c r="D4" s="61">
        <v>38</v>
      </c>
      <c r="E4" s="16"/>
    </row>
    <row r="5" spans="1:5" ht="18" x14ac:dyDescent="0.25">
      <c r="A5" s="16"/>
      <c r="B5" s="66" t="s">
        <v>69</v>
      </c>
      <c r="C5" s="67">
        <v>9</v>
      </c>
      <c r="D5" s="67">
        <v>0</v>
      </c>
      <c r="E5" s="16"/>
    </row>
    <row r="6" spans="1:5" ht="18" x14ac:dyDescent="0.25">
      <c r="A6" s="16"/>
      <c r="B6" s="95" t="s">
        <v>29</v>
      </c>
      <c r="C6" s="96">
        <v>1</v>
      </c>
      <c r="D6" s="96">
        <v>2</v>
      </c>
      <c r="E6" s="16"/>
    </row>
    <row r="7" spans="1:5" s="1" customFormat="1" ht="18" x14ac:dyDescent="0.25">
      <c r="A7" s="93"/>
      <c r="B7" s="62" t="s">
        <v>0</v>
      </c>
      <c r="C7" s="63">
        <v>0</v>
      </c>
      <c r="D7" s="63">
        <v>40</v>
      </c>
      <c r="E7" s="94"/>
    </row>
    <row r="8" spans="1:5" s="1" customFormat="1" ht="18" x14ac:dyDescent="0.25">
      <c r="A8" s="94"/>
      <c r="B8" s="64" t="s">
        <v>4</v>
      </c>
      <c r="C8" s="65">
        <v>0</v>
      </c>
      <c r="D8" s="65">
        <v>2</v>
      </c>
      <c r="E8" s="94"/>
    </row>
    <row r="9" spans="1:5" s="1" customFormat="1" ht="36" x14ac:dyDescent="0.25">
      <c r="A9" s="93"/>
      <c r="B9" s="68" t="s">
        <v>27</v>
      </c>
      <c r="C9" s="69">
        <v>99</v>
      </c>
      <c r="D9" s="69">
        <v>82</v>
      </c>
      <c r="E9" s="94"/>
    </row>
    <row r="10" spans="1:5" s="1" customFormat="1" ht="18.75" x14ac:dyDescent="0.3">
      <c r="A10" s="94"/>
      <c r="B10" s="97" t="s">
        <v>16</v>
      </c>
      <c r="C10" s="98">
        <v>7.4999999999999997E-2</v>
      </c>
      <c r="D10" s="98">
        <v>6.5799999999999997E-2</v>
      </c>
      <c r="E10" s="94"/>
    </row>
    <row r="11" spans="1:5" x14ac:dyDescent="0.25">
      <c r="A11" s="16"/>
      <c r="B11" s="16"/>
      <c r="C11" s="18"/>
      <c r="D11" s="18"/>
      <c r="E11" s="16"/>
    </row>
    <row r="12" spans="1:5" x14ac:dyDescent="0.25">
      <c r="A12" s="16"/>
      <c r="B12" s="16"/>
      <c r="C12" s="16"/>
      <c r="D12" s="16"/>
      <c r="E12" s="16"/>
    </row>
    <row r="13" spans="1:5" x14ac:dyDescent="0.25">
      <c r="A13" s="16"/>
      <c r="B13" s="16"/>
      <c r="C13" s="16"/>
      <c r="D13" s="16"/>
      <c r="E13" s="16"/>
    </row>
    <row r="14" spans="1:5" x14ac:dyDescent="0.25">
      <c r="A14" s="16"/>
      <c r="B14" s="16"/>
      <c r="C14" s="16"/>
      <c r="D14" s="16"/>
      <c r="E14" s="16"/>
    </row>
    <row r="15" spans="1:5" x14ac:dyDescent="0.25">
      <c r="A15" s="16"/>
      <c r="B15" s="16"/>
      <c r="C15" s="16"/>
      <c r="D15" s="16"/>
      <c r="E15" s="16"/>
    </row>
    <row r="16" spans="1:5" x14ac:dyDescent="0.25">
      <c r="A16" s="16"/>
      <c r="B16" s="16"/>
      <c r="C16" s="16"/>
      <c r="D16" s="16"/>
      <c r="E16" s="16"/>
    </row>
  </sheetData>
  <customSheetViews>
    <customSheetView guid="{452708E9-9655-4ED1-B6DE-69EDE47156C2}" state="hidden">
      <selection activeCell="E26" sqref="E26"/>
      <pageMargins left="0.7" right="0.7" top="0.75" bottom="0.75" header="0.3" footer="0.3"/>
    </customSheetView>
    <customSheetView guid="{F10C164C-3902-48FA-903E-F42B48CB88C6}" state="hidden">
      <selection activeCell="E26" sqref="E26"/>
      <pageMargins left="0.7" right="0.7" top="0.75" bottom="0.75" header="0.3" footer="0.3"/>
    </customSheetView>
    <customSheetView guid="{53DCB48B-4F68-4024-9145-D294071FF927}" state="hidden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H16"/>
  <sheetViews>
    <sheetView workbookViewId="0">
      <selection activeCell="E13" sqref="E13"/>
    </sheetView>
  </sheetViews>
  <sheetFormatPr defaultRowHeight="15" x14ac:dyDescent="0.25"/>
  <cols>
    <col min="2" max="2" width="48.42578125" customWidth="1"/>
    <col min="3" max="8" width="16" customWidth="1"/>
  </cols>
  <sheetData>
    <row r="2" spans="2:8" ht="18" thickBot="1" x14ac:dyDescent="0.3">
      <c r="B2" s="99"/>
      <c r="C2" s="100" t="s">
        <v>72</v>
      </c>
      <c r="D2" s="100" t="s">
        <v>73</v>
      </c>
      <c r="E2" s="100" t="s">
        <v>74</v>
      </c>
      <c r="F2" s="100" t="s">
        <v>75</v>
      </c>
      <c r="G2" s="100" t="s">
        <v>76</v>
      </c>
      <c r="H2" s="101" t="s">
        <v>7</v>
      </c>
    </row>
    <row r="3" spans="2:8" x14ac:dyDescent="0.25">
      <c r="B3" s="84"/>
      <c r="C3" s="320" t="s">
        <v>50</v>
      </c>
      <c r="D3" s="320"/>
      <c r="E3" s="320"/>
      <c r="F3" s="320"/>
      <c r="G3" s="320"/>
      <c r="H3" s="320"/>
    </row>
    <row r="4" spans="2:8" x14ac:dyDescent="0.25">
      <c r="B4" s="102" t="s">
        <v>28</v>
      </c>
      <c r="C4" s="103">
        <v>23</v>
      </c>
      <c r="D4" s="103">
        <v>37</v>
      </c>
      <c r="E4" s="103">
        <v>49</v>
      </c>
      <c r="F4" s="103">
        <v>127</v>
      </c>
      <c r="G4" s="103">
        <v>236</v>
      </c>
      <c r="H4" s="103">
        <v>49</v>
      </c>
    </row>
    <row r="5" spans="2:8" x14ac:dyDescent="0.25">
      <c r="B5" s="104" t="s">
        <v>0</v>
      </c>
      <c r="C5" s="105">
        <v>40</v>
      </c>
      <c r="D5" s="105">
        <v>29</v>
      </c>
      <c r="E5" s="105">
        <v>4</v>
      </c>
      <c r="F5" s="105">
        <v>0</v>
      </c>
      <c r="G5" s="106">
        <v>73</v>
      </c>
      <c r="H5" s="105">
        <v>0</v>
      </c>
    </row>
    <row r="6" spans="2:8" x14ac:dyDescent="0.25">
      <c r="B6" s="107" t="s">
        <v>4</v>
      </c>
      <c r="C6" s="108">
        <v>2</v>
      </c>
      <c r="D6" s="108">
        <v>0</v>
      </c>
      <c r="E6" s="108">
        <v>1</v>
      </c>
      <c r="F6" s="108">
        <v>3</v>
      </c>
      <c r="G6" s="109">
        <v>6</v>
      </c>
      <c r="H6" s="108">
        <v>0</v>
      </c>
    </row>
    <row r="7" spans="2:8" x14ac:dyDescent="0.25">
      <c r="B7" s="113" t="s">
        <v>29</v>
      </c>
      <c r="C7" s="114">
        <v>2</v>
      </c>
      <c r="D7" s="114">
        <v>3</v>
      </c>
      <c r="E7" s="114">
        <v>2</v>
      </c>
      <c r="F7" s="114">
        <v>1</v>
      </c>
      <c r="G7" s="115">
        <f>SUM(C7:F7)</f>
        <v>8</v>
      </c>
      <c r="H7" s="114">
        <v>1</v>
      </c>
    </row>
    <row r="8" spans="2:8" s="1" customFormat="1" x14ac:dyDescent="0.25">
      <c r="B8" s="110" t="s">
        <v>69</v>
      </c>
      <c r="C8" s="111">
        <v>0</v>
      </c>
      <c r="D8" s="111">
        <v>0</v>
      </c>
      <c r="E8" s="111">
        <v>0</v>
      </c>
      <c r="F8" s="111">
        <v>0</v>
      </c>
      <c r="G8" s="112">
        <v>0</v>
      </c>
      <c r="H8" s="111">
        <v>9</v>
      </c>
    </row>
    <row r="9" spans="2:8" x14ac:dyDescent="0.25">
      <c r="B9" s="104" t="s">
        <v>68</v>
      </c>
      <c r="C9" s="105">
        <v>0</v>
      </c>
      <c r="D9" s="105">
        <v>0</v>
      </c>
      <c r="E9" s="105">
        <v>0</v>
      </c>
      <c r="F9" s="105">
        <v>-82</v>
      </c>
      <c r="G9" s="106">
        <v>-82</v>
      </c>
      <c r="H9" s="105">
        <v>-2</v>
      </c>
    </row>
    <row r="10" spans="2:8" x14ac:dyDescent="0.25">
      <c r="B10" s="116" t="s">
        <v>70</v>
      </c>
      <c r="C10" s="117">
        <v>42</v>
      </c>
      <c r="D10" s="117">
        <v>29</v>
      </c>
      <c r="E10" s="117">
        <v>5</v>
      </c>
      <c r="F10" s="117">
        <v>-79</v>
      </c>
      <c r="G10" s="117">
        <v>-3</v>
      </c>
      <c r="H10" s="117">
        <v>8</v>
      </c>
    </row>
    <row r="11" spans="2:8" s="1" customFormat="1" ht="30" x14ac:dyDescent="0.25">
      <c r="B11" s="113" t="s">
        <v>77</v>
      </c>
      <c r="C11" s="114">
        <v>-16</v>
      </c>
      <c r="D11" s="114">
        <v>-12</v>
      </c>
      <c r="E11" s="114">
        <v>-1</v>
      </c>
      <c r="F11" s="114">
        <v>10</v>
      </c>
      <c r="G11" s="115">
        <v>-19</v>
      </c>
      <c r="H11" s="114">
        <v>-4</v>
      </c>
    </row>
    <row r="12" spans="2:8" x14ac:dyDescent="0.25">
      <c r="B12" s="116" t="s">
        <v>35</v>
      </c>
      <c r="C12" s="117">
        <v>49</v>
      </c>
      <c r="D12" s="117">
        <v>54</v>
      </c>
      <c r="E12" s="117">
        <v>53</v>
      </c>
      <c r="F12" s="117">
        <v>58</v>
      </c>
      <c r="G12" s="117">
        <v>214</v>
      </c>
      <c r="H12" s="117">
        <v>53</v>
      </c>
    </row>
    <row r="13" spans="2:8" s="1" customFormat="1" ht="30" x14ac:dyDescent="0.25">
      <c r="B13" s="118" t="s">
        <v>78</v>
      </c>
      <c r="C13" s="119">
        <v>0.31</v>
      </c>
      <c r="D13" s="119">
        <v>0.5</v>
      </c>
      <c r="E13" s="119">
        <v>0.67</v>
      </c>
      <c r="F13" s="119">
        <v>1.72</v>
      </c>
      <c r="G13" s="119">
        <v>3.19</v>
      </c>
      <c r="H13" s="119">
        <v>0.66</v>
      </c>
    </row>
    <row r="14" spans="2:8" ht="30" x14ac:dyDescent="0.25">
      <c r="B14" s="110" t="s">
        <v>79</v>
      </c>
      <c r="C14" s="120">
        <v>0.34</v>
      </c>
      <c r="D14" s="120">
        <v>0.23</v>
      </c>
      <c r="E14" s="120">
        <v>0.06</v>
      </c>
      <c r="F14" s="120">
        <v>-0.94</v>
      </c>
      <c r="G14" s="121">
        <v>-0.3</v>
      </c>
      <c r="H14" s="120">
        <v>0.06</v>
      </c>
    </row>
    <row r="15" spans="2:8" s="1" customFormat="1" ht="30" x14ac:dyDescent="0.25">
      <c r="B15" s="118" t="s">
        <v>80</v>
      </c>
      <c r="C15" s="119">
        <v>0.65</v>
      </c>
      <c r="D15" s="119">
        <v>0.73</v>
      </c>
      <c r="E15" s="119">
        <v>0.73</v>
      </c>
      <c r="F15" s="119">
        <v>0.78</v>
      </c>
      <c r="G15" s="119">
        <v>2.89</v>
      </c>
      <c r="H15" s="119">
        <v>0.72</v>
      </c>
    </row>
    <row r="16" spans="2:8" x14ac:dyDescent="0.25">
      <c r="B16" s="116" t="s">
        <v>71</v>
      </c>
      <c r="C16" s="112">
        <v>75</v>
      </c>
      <c r="D16" s="112">
        <v>74</v>
      </c>
      <c r="E16" s="112">
        <v>73</v>
      </c>
      <c r="F16" s="112">
        <v>74</v>
      </c>
      <c r="G16" s="112">
        <v>74</v>
      </c>
      <c r="H16" s="112">
        <v>74</v>
      </c>
    </row>
  </sheetData>
  <customSheetViews>
    <customSheetView guid="{452708E9-9655-4ED1-B6DE-69EDE47156C2}" state="hidden">
      <selection activeCell="E13" sqref="E13"/>
      <pageMargins left="0.7" right="0.7" top="0.75" bottom="0.75" header="0.3" footer="0.3"/>
      <pageSetup orientation="portrait" r:id="rId1"/>
    </customSheetView>
    <customSheetView guid="{F10C164C-3902-48FA-903E-F42B48CB88C6}" state="hidden">
      <selection activeCell="E13" sqref="E13"/>
      <pageMargins left="0.7" right="0.7" top="0.75" bottom="0.75" header="0.3" footer="0.3"/>
      <pageSetup orientation="portrait" r:id="rId2"/>
    </customSheetView>
    <customSheetView guid="{53DCB48B-4F68-4024-9145-D294071FF927}" state="hidden">
      <selection activeCell="E13" sqref="E13"/>
      <pageMargins left="0.7" right="0.7" top="0.75" bottom="0.75" header="0.3" footer="0.3"/>
      <pageSetup orientation="portrait" r:id="rId3"/>
    </customSheetView>
  </customSheetViews>
  <mergeCells count="1">
    <mergeCell ref="C3:H3"/>
  </mergeCells>
  <pageMargins left="0.7" right="0.7" top="0.75" bottom="0.75" header="0.3" footer="0.3"/>
  <pageSetup orientation="portrait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N86"/>
  <sheetViews>
    <sheetView showGridLines="0" zoomScale="80" zoomScaleNormal="80" workbookViewId="0"/>
  </sheetViews>
  <sheetFormatPr defaultColWidth="9.140625" defaultRowHeight="15" x14ac:dyDescent="0.25"/>
  <cols>
    <col min="1" max="2" width="9.140625" style="5"/>
    <col min="3" max="3" width="13.7109375" style="5" customWidth="1"/>
    <col min="4" max="4" width="16.85546875" style="5" customWidth="1"/>
    <col min="5" max="6" width="13.85546875" style="5" customWidth="1"/>
    <col min="7" max="7" width="20.5703125" style="5" customWidth="1"/>
    <col min="8" max="8" width="19.7109375" style="5" bestFit="1" customWidth="1"/>
    <col min="9" max="9" width="9.140625" style="5"/>
    <col min="10" max="10" width="13.7109375" style="5" customWidth="1"/>
    <col min="11" max="11" width="16.85546875" style="5" customWidth="1"/>
    <col min="12" max="13" width="13.85546875" style="5" customWidth="1"/>
    <col min="14" max="14" width="20.5703125" style="5" customWidth="1"/>
    <col min="15" max="16384" width="9.140625" style="5"/>
  </cols>
  <sheetData>
    <row r="2" spans="2:12" ht="31.5" x14ac:dyDescent="0.5">
      <c r="B2" s="306" t="s">
        <v>197</v>
      </c>
      <c r="C2" s="306"/>
      <c r="D2" s="306"/>
      <c r="E2" s="306"/>
      <c r="F2" s="306"/>
      <c r="G2" s="306"/>
      <c r="H2" s="306"/>
      <c r="I2" s="306"/>
      <c r="J2" s="236"/>
      <c r="K2" s="236"/>
      <c r="L2" s="236"/>
    </row>
    <row r="3" spans="2:12" ht="31.5" x14ac:dyDescent="0.5">
      <c r="C3" s="240"/>
      <c r="D3" s="240"/>
      <c r="E3" s="240"/>
      <c r="F3" s="240"/>
      <c r="G3" s="240"/>
      <c r="H3" s="240"/>
      <c r="I3" s="277"/>
      <c r="J3" s="277"/>
      <c r="K3" s="277"/>
      <c r="L3" s="277"/>
    </row>
    <row r="4" spans="2:12" ht="15.75" customHeight="1" x14ac:dyDescent="0.5">
      <c r="B4"/>
      <c r="C4" s="312" t="s">
        <v>182</v>
      </c>
      <c r="D4" s="312"/>
      <c r="E4" s="312"/>
      <c r="F4" s="312"/>
      <c r="G4" s="312"/>
      <c r="H4" s="312"/>
      <c r="I4" s="277"/>
      <c r="J4" s="277"/>
      <c r="K4" s="277"/>
      <c r="L4" s="277"/>
    </row>
    <row r="5" spans="2:12" ht="15.75" customHeight="1" x14ac:dyDescent="0.5">
      <c r="B5"/>
      <c r="C5" s="313" t="s">
        <v>25</v>
      </c>
      <c r="D5" s="313"/>
      <c r="E5" s="313"/>
      <c r="F5" s="313"/>
      <c r="G5" s="313"/>
      <c r="H5" s="240"/>
      <c r="I5" s="277"/>
      <c r="J5" s="277"/>
      <c r="K5" s="277"/>
      <c r="L5" s="277"/>
    </row>
    <row r="6" spans="2:12" ht="37.5" customHeight="1" x14ac:dyDescent="0.5">
      <c r="B6"/>
      <c r="C6" s="191" t="s">
        <v>108</v>
      </c>
      <c r="D6" s="191" t="s">
        <v>69</v>
      </c>
      <c r="E6" s="191" t="s">
        <v>109</v>
      </c>
      <c r="F6" s="191" t="s">
        <v>4</v>
      </c>
      <c r="G6" s="191" t="s">
        <v>0</v>
      </c>
      <c r="H6" s="191" t="s">
        <v>141</v>
      </c>
      <c r="I6" s="277"/>
      <c r="J6" s="277"/>
      <c r="K6" s="277"/>
      <c r="L6" s="277"/>
    </row>
    <row r="7" spans="2:12" ht="15.75" customHeight="1" x14ac:dyDescent="0.5">
      <c r="B7" t="s">
        <v>110</v>
      </c>
      <c r="C7" s="192">
        <v>292</v>
      </c>
      <c r="D7" s="192">
        <v>0</v>
      </c>
      <c r="E7" s="192">
        <v>0</v>
      </c>
      <c r="F7" s="192">
        <v>0</v>
      </c>
      <c r="G7" s="192">
        <v>0</v>
      </c>
      <c r="H7" s="192">
        <f>SUM(C7:G7)</f>
        <v>292</v>
      </c>
      <c r="I7" s="277"/>
      <c r="J7" s="277"/>
      <c r="K7" s="277"/>
      <c r="L7" s="277"/>
    </row>
    <row r="8" spans="2:12" ht="15.75" customHeight="1" x14ac:dyDescent="0.5">
      <c r="B8" t="s">
        <v>111</v>
      </c>
      <c r="C8" s="193">
        <v>162</v>
      </c>
      <c r="D8" s="193">
        <v>0</v>
      </c>
      <c r="E8" s="193">
        <v>5</v>
      </c>
      <c r="F8" s="193">
        <v>0</v>
      </c>
      <c r="G8" s="193">
        <v>0</v>
      </c>
      <c r="H8" s="193">
        <f>SUM(C8:G8)</f>
        <v>167</v>
      </c>
      <c r="I8" s="277"/>
      <c r="J8" s="277"/>
      <c r="K8" s="277"/>
      <c r="L8" s="277"/>
    </row>
    <row r="9" spans="2:12" ht="15.75" customHeight="1" x14ac:dyDescent="0.5">
      <c r="B9" t="s">
        <v>112</v>
      </c>
      <c r="C9" s="193">
        <v>114</v>
      </c>
      <c r="D9" s="193">
        <v>0</v>
      </c>
      <c r="E9" s="193">
        <v>79</v>
      </c>
      <c r="F9" s="193">
        <v>0</v>
      </c>
      <c r="G9" s="193">
        <v>0</v>
      </c>
      <c r="H9" s="193">
        <f>SUM(C9:G9)</f>
        <v>193</v>
      </c>
      <c r="I9" s="277"/>
      <c r="J9" s="277"/>
      <c r="K9" s="277"/>
      <c r="L9" s="277"/>
    </row>
    <row r="10" spans="2:12" ht="15.75" customHeight="1" x14ac:dyDescent="0.25">
      <c r="B10" t="s">
        <v>113</v>
      </c>
      <c r="C10" s="193">
        <v>-151</v>
      </c>
      <c r="D10" s="193">
        <v>90</v>
      </c>
      <c r="E10" s="193">
        <v>0</v>
      </c>
      <c r="F10" s="193">
        <v>14</v>
      </c>
      <c r="G10" s="193">
        <v>4</v>
      </c>
      <c r="H10" s="193">
        <f>SUM(C10:G10)</f>
        <v>-43</v>
      </c>
    </row>
    <row r="11" spans="2:12" ht="15.75" customHeight="1" thickBot="1" x14ac:dyDescent="0.3">
      <c r="B11" t="s">
        <v>114</v>
      </c>
      <c r="C11" s="194">
        <f>SUM(C7:C10)</f>
        <v>417</v>
      </c>
      <c r="D11" s="194">
        <f t="shared" ref="D11:F11" si="0">SUM(D7:D10)</f>
        <v>90</v>
      </c>
      <c r="E11" s="194">
        <f t="shared" si="0"/>
        <v>84</v>
      </c>
      <c r="F11" s="194">
        <f t="shared" si="0"/>
        <v>14</v>
      </c>
      <c r="G11" s="194">
        <f>SUM(G7:G10)</f>
        <v>4</v>
      </c>
      <c r="H11" s="194">
        <f>SUM(H7:H10)</f>
        <v>609</v>
      </c>
    </row>
    <row r="12" spans="2:12" ht="15.75" thickTop="1" x14ac:dyDescent="0.25"/>
    <row r="13" spans="2:12" x14ac:dyDescent="0.25">
      <c r="B13"/>
      <c r="C13" s="312" t="s">
        <v>181</v>
      </c>
      <c r="D13" s="312"/>
      <c r="E13" s="312"/>
      <c r="F13" s="312"/>
      <c r="G13" s="312"/>
      <c r="H13" s="312"/>
    </row>
    <row r="14" spans="2:12" x14ac:dyDescent="0.25">
      <c r="B14"/>
      <c r="C14" s="313" t="s">
        <v>25</v>
      </c>
      <c r="D14" s="313"/>
      <c r="E14" s="313"/>
      <c r="F14" s="313"/>
      <c r="G14" s="313"/>
    </row>
    <row r="15" spans="2:12" ht="45" x14ac:dyDescent="0.25">
      <c r="B15"/>
      <c r="C15" s="191" t="s">
        <v>108</v>
      </c>
      <c r="D15" s="191" t="s">
        <v>69</v>
      </c>
      <c r="E15" s="191" t="s">
        <v>109</v>
      </c>
      <c r="F15" s="191" t="s">
        <v>4</v>
      </c>
      <c r="G15" s="191" t="s">
        <v>0</v>
      </c>
      <c r="H15" s="191" t="s">
        <v>141</v>
      </c>
    </row>
    <row r="16" spans="2:12" x14ac:dyDescent="0.25">
      <c r="B16" t="s">
        <v>110</v>
      </c>
      <c r="C16" s="192">
        <v>68</v>
      </c>
      <c r="D16" s="192">
        <v>0</v>
      </c>
      <c r="E16" s="192">
        <v>0</v>
      </c>
      <c r="F16" s="192">
        <v>0</v>
      </c>
      <c r="G16" s="192">
        <v>0</v>
      </c>
      <c r="H16" s="192">
        <f>SUM(C16:G16)</f>
        <v>68</v>
      </c>
    </row>
    <row r="17" spans="2:14" x14ac:dyDescent="0.25">
      <c r="B17" t="s">
        <v>111</v>
      </c>
      <c r="C17" s="193">
        <v>46</v>
      </c>
      <c r="D17" s="193">
        <v>0</v>
      </c>
      <c r="E17" s="193">
        <v>1</v>
      </c>
      <c r="F17" s="193">
        <v>0</v>
      </c>
      <c r="G17" s="193">
        <v>0</v>
      </c>
      <c r="H17" s="193">
        <f>SUM(C17:G17)</f>
        <v>47</v>
      </c>
    </row>
    <row r="18" spans="2:14" x14ac:dyDescent="0.25">
      <c r="B18" t="s">
        <v>112</v>
      </c>
      <c r="C18" s="193">
        <v>88</v>
      </c>
      <c r="D18" s="193">
        <v>0</v>
      </c>
      <c r="E18" s="193">
        <v>53</v>
      </c>
      <c r="F18" s="193">
        <v>0</v>
      </c>
      <c r="G18" s="193">
        <v>0</v>
      </c>
      <c r="H18" s="193">
        <f>SUM(C18:G18)</f>
        <v>141</v>
      </c>
    </row>
    <row r="19" spans="2:14" x14ac:dyDescent="0.25">
      <c r="B19" t="s">
        <v>113</v>
      </c>
      <c r="C19" s="193">
        <v>-50</v>
      </c>
      <c r="D19" s="193">
        <v>22</v>
      </c>
      <c r="E19" s="193">
        <v>0</v>
      </c>
      <c r="F19" s="193">
        <v>8</v>
      </c>
      <c r="G19" s="193">
        <v>4</v>
      </c>
      <c r="H19" s="193">
        <f>SUM(C19:G19)</f>
        <v>-16</v>
      </c>
    </row>
    <row r="20" spans="2:14" ht="15.75" thickBot="1" x14ac:dyDescent="0.3">
      <c r="B20" t="s">
        <v>114</v>
      </c>
      <c r="C20" s="194">
        <f>SUM(C16:C19)</f>
        <v>152</v>
      </c>
      <c r="D20" s="194">
        <f t="shared" ref="D20:E20" si="1">SUM(D16:D19)</f>
        <v>22</v>
      </c>
      <c r="E20" s="194">
        <f t="shared" si="1"/>
        <v>54</v>
      </c>
      <c r="F20" s="194">
        <f>SUM(F16:F19)</f>
        <v>8</v>
      </c>
      <c r="G20" s="194">
        <f>SUM(G16:G19)</f>
        <v>4</v>
      </c>
      <c r="H20" s="194">
        <f>SUM(H16:H19)</f>
        <v>240</v>
      </c>
    </row>
    <row r="21" spans="2:14" ht="15.75" thickTop="1" x14ac:dyDescent="0.25"/>
    <row r="22" spans="2:14" x14ac:dyDescent="0.25">
      <c r="C22" s="321" t="s">
        <v>107</v>
      </c>
      <c r="D22" s="321"/>
      <c r="E22" s="321"/>
      <c r="F22" s="321"/>
      <c r="G22" s="321"/>
      <c r="H22" s="241"/>
      <c r="I22" s="200"/>
      <c r="J22" s="313"/>
      <c r="K22" s="313"/>
      <c r="L22" s="313"/>
      <c r="M22" s="313"/>
      <c r="N22" s="313"/>
    </row>
    <row r="23" spans="2:14" x14ac:dyDescent="0.25">
      <c r="C23" s="314" t="s">
        <v>25</v>
      </c>
      <c r="D23" s="314"/>
      <c r="E23" s="314"/>
      <c r="F23" s="314"/>
      <c r="G23" s="314"/>
      <c r="H23" s="241"/>
      <c r="I23" s="200"/>
      <c r="J23" s="313"/>
      <c r="K23" s="313"/>
      <c r="L23" s="313"/>
      <c r="M23" s="313"/>
      <c r="N23" s="313"/>
    </row>
    <row r="24" spans="2:14" ht="30" x14ac:dyDescent="0.25">
      <c r="C24" s="242" t="s">
        <v>108</v>
      </c>
      <c r="D24" s="242" t="s">
        <v>69</v>
      </c>
      <c r="E24" s="242" t="s">
        <v>109</v>
      </c>
      <c r="F24" s="242" t="s">
        <v>4</v>
      </c>
      <c r="G24" s="242" t="s">
        <v>141</v>
      </c>
      <c r="H24" s="242"/>
      <c r="I24" s="200"/>
      <c r="J24" s="288"/>
      <c r="K24" s="288"/>
      <c r="L24" s="288"/>
      <c r="M24" s="288"/>
      <c r="N24" s="288"/>
    </row>
    <row r="25" spans="2:14" x14ac:dyDescent="0.25">
      <c r="B25" s="5" t="s">
        <v>110</v>
      </c>
      <c r="C25" s="243">
        <v>91</v>
      </c>
      <c r="D25" s="243">
        <v>0</v>
      </c>
      <c r="E25" s="243">
        <v>0</v>
      </c>
      <c r="F25" s="243">
        <v>0</v>
      </c>
      <c r="G25" s="243">
        <f>SUM(C25:F25)</f>
        <v>91</v>
      </c>
      <c r="I25" s="200"/>
      <c r="J25" s="204"/>
      <c r="K25" s="204"/>
      <c r="L25" s="204"/>
      <c r="M25" s="204"/>
      <c r="N25" s="204"/>
    </row>
    <row r="26" spans="2:14" x14ac:dyDescent="0.25">
      <c r="B26" s="5" t="s">
        <v>111</v>
      </c>
      <c r="C26" s="244">
        <v>41</v>
      </c>
      <c r="D26" s="244">
        <v>0</v>
      </c>
      <c r="E26" s="244">
        <v>1</v>
      </c>
      <c r="F26" s="244">
        <v>0</v>
      </c>
      <c r="G26" s="244">
        <f>SUM(C26:F26)</f>
        <v>42</v>
      </c>
      <c r="I26" s="200"/>
      <c r="J26" s="207"/>
      <c r="K26" s="207"/>
      <c r="L26" s="207"/>
      <c r="M26" s="207"/>
      <c r="N26" s="207"/>
    </row>
    <row r="27" spans="2:14" x14ac:dyDescent="0.25">
      <c r="B27" s="5" t="s">
        <v>112</v>
      </c>
      <c r="C27" s="244">
        <v>26</v>
      </c>
      <c r="D27" s="244">
        <v>0</v>
      </c>
      <c r="E27" s="244">
        <v>26</v>
      </c>
      <c r="F27" s="244">
        <v>0</v>
      </c>
      <c r="G27" s="244">
        <f>SUM(C27:F27)</f>
        <v>52</v>
      </c>
      <c r="I27" s="200"/>
      <c r="J27" s="207"/>
      <c r="K27" s="207"/>
      <c r="L27" s="207"/>
      <c r="M27" s="207"/>
      <c r="N27" s="207"/>
    </row>
    <row r="28" spans="2:14" x14ac:dyDescent="0.25">
      <c r="B28" s="5" t="s">
        <v>113</v>
      </c>
      <c r="C28" s="244">
        <v>-57</v>
      </c>
      <c r="D28" s="244">
        <v>44</v>
      </c>
      <c r="E28" s="244">
        <v>0</v>
      </c>
      <c r="F28" s="244">
        <v>5</v>
      </c>
      <c r="G28" s="244">
        <f>SUM(C28:F28)</f>
        <v>-8</v>
      </c>
      <c r="I28" s="200"/>
      <c r="J28" s="207"/>
      <c r="K28" s="207"/>
      <c r="L28" s="207"/>
      <c r="M28" s="207"/>
      <c r="N28" s="207"/>
    </row>
    <row r="29" spans="2:14" ht="15.75" thickBot="1" x14ac:dyDescent="0.3">
      <c r="B29" s="5" t="s">
        <v>114</v>
      </c>
      <c r="C29" s="245">
        <f>SUM(C25:C28)</f>
        <v>101</v>
      </c>
      <c r="D29" s="245">
        <f t="shared" ref="D29:G29" si="2">SUM(D25:D28)</f>
        <v>44</v>
      </c>
      <c r="E29" s="245">
        <f t="shared" si="2"/>
        <v>27</v>
      </c>
      <c r="F29" s="245">
        <f t="shared" si="2"/>
        <v>5</v>
      </c>
      <c r="G29" s="245">
        <f t="shared" si="2"/>
        <v>177</v>
      </c>
      <c r="I29" s="200"/>
      <c r="J29" s="204"/>
      <c r="K29" s="204"/>
      <c r="L29" s="204"/>
      <c r="M29" s="204"/>
      <c r="N29" s="204"/>
    </row>
    <row r="30" spans="2:14" ht="15.75" thickTop="1" x14ac:dyDescent="0.25">
      <c r="I30" s="261"/>
      <c r="J30" s="261"/>
      <c r="K30" s="261"/>
      <c r="L30" s="261"/>
      <c r="M30" s="261"/>
      <c r="N30" s="261"/>
    </row>
    <row r="31" spans="2:14" x14ac:dyDescent="0.25">
      <c r="C31" s="321" t="s">
        <v>146</v>
      </c>
      <c r="D31" s="321"/>
      <c r="E31" s="321"/>
      <c r="F31" s="321"/>
      <c r="G31" s="321"/>
      <c r="I31" s="200"/>
      <c r="J31" s="313"/>
      <c r="K31" s="313"/>
      <c r="L31" s="313"/>
      <c r="M31" s="313"/>
      <c r="N31" s="313"/>
    </row>
    <row r="32" spans="2:14" x14ac:dyDescent="0.25">
      <c r="C32" s="314" t="s">
        <v>25</v>
      </c>
      <c r="D32" s="314"/>
      <c r="E32" s="314"/>
      <c r="F32" s="314"/>
      <c r="G32" s="314"/>
      <c r="I32" s="200"/>
      <c r="J32" s="313"/>
      <c r="K32" s="313"/>
      <c r="L32" s="313"/>
      <c r="M32" s="313"/>
      <c r="N32" s="313"/>
    </row>
    <row r="33" spans="2:14" ht="30" x14ac:dyDescent="0.25">
      <c r="C33" s="242" t="s">
        <v>108</v>
      </c>
      <c r="D33" s="242" t="s">
        <v>69</v>
      </c>
      <c r="E33" s="242" t="s">
        <v>109</v>
      </c>
      <c r="F33" s="242" t="s">
        <v>4</v>
      </c>
      <c r="G33" s="242" t="s">
        <v>141</v>
      </c>
      <c r="I33" s="200"/>
      <c r="J33" s="288"/>
      <c r="K33" s="288"/>
      <c r="L33" s="288"/>
      <c r="M33" s="288"/>
      <c r="N33" s="288"/>
    </row>
    <row r="34" spans="2:14" x14ac:dyDescent="0.25">
      <c r="B34" s="5" t="s">
        <v>110</v>
      </c>
      <c r="C34" s="243">
        <v>61</v>
      </c>
      <c r="D34" s="243">
        <v>0</v>
      </c>
      <c r="E34" s="243">
        <v>0</v>
      </c>
      <c r="F34" s="243">
        <v>0</v>
      </c>
      <c r="G34" s="243">
        <f>SUM(C34:F34)</f>
        <v>61</v>
      </c>
      <c r="I34" s="200"/>
      <c r="J34" s="204"/>
      <c r="K34" s="204"/>
      <c r="L34" s="204"/>
      <c r="M34" s="204"/>
      <c r="N34" s="204"/>
    </row>
    <row r="35" spans="2:14" x14ac:dyDescent="0.25">
      <c r="B35" s="5" t="s">
        <v>111</v>
      </c>
      <c r="C35" s="244">
        <v>39</v>
      </c>
      <c r="D35" s="244">
        <v>0</v>
      </c>
      <c r="E35" s="244">
        <v>2</v>
      </c>
      <c r="F35" s="244">
        <v>0</v>
      </c>
      <c r="G35" s="244">
        <f>SUM(C35:F35)</f>
        <v>41</v>
      </c>
      <c r="I35" s="200"/>
      <c r="J35" s="207"/>
      <c r="K35" s="207"/>
      <c r="L35" s="207"/>
      <c r="M35" s="207"/>
      <c r="N35" s="207"/>
    </row>
    <row r="36" spans="2:14" x14ac:dyDescent="0.25">
      <c r="B36" s="5" t="s">
        <v>113</v>
      </c>
      <c r="C36" s="244">
        <v>-25</v>
      </c>
      <c r="D36" s="244">
        <v>15</v>
      </c>
      <c r="E36" s="244">
        <v>0</v>
      </c>
      <c r="F36" s="244">
        <v>1</v>
      </c>
      <c r="G36" s="244">
        <f>SUM(C36:F36)</f>
        <v>-9</v>
      </c>
      <c r="I36" s="200"/>
      <c r="J36" s="207"/>
      <c r="K36" s="207"/>
      <c r="L36" s="207"/>
      <c r="M36" s="207"/>
      <c r="N36" s="207"/>
    </row>
    <row r="37" spans="2:14" ht="15.75" thickBot="1" x14ac:dyDescent="0.3">
      <c r="B37" s="5" t="s">
        <v>114</v>
      </c>
      <c r="C37" s="245">
        <f>SUM(C34:C36)</f>
        <v>75</v>
      </c>
      <c r="D37" s="245">
        <f>SUM(D34:D36)</f>
        <v>15</v>
      </c>
      <c r="E37" s="245">
        <f>SUM(E34:E36)</f>
        <v>2</v>
      </c>
      <c r="F37" s="245">
        <f>SUM(F34:F36)</f>
        <v>1</v>
      </c>
      <c r="G37" s="245">
        <f>SUM(G34:G36)</f>
        <v>93</v>
      </c>
      <c r="I37" s="200"/>
      <c r="J37" s="207"/>
      <c r="K37" s="207"/>
      <c r="L37" s="207"/>
      <c r="M37" s="207"/>
      <c r="N37" s="207"/>
    </row>
    <row r="38" spans="2:14" ht="15.75" thickTop="1" x14ac:dyDescent="0.25">
      <c r="H38" s="246"/>
      <c r="I38" s="200"/>
      <c r="J38" s="204"/>
      <c r="K38" s="204"/>
      <c r="L38" s="204"/>
      <c r="M38" s="204"/>
      <c r="N38" s="204"/>
    </row>
    <row r="39" spans="2:14" x14ac:dyDescent="0.25">
      <c r="C39" s="321" t="s">
        <v>147</v>
      </c>
      <c r="D39" s="321"/>
      <c r="E39" s="321"/>
      <c r="F39" s="321"/>
      <c r="G39" s="321"/>
      <c r="I39" s="261"/>
      <c r="J39" s="261"/>
      <c r="K39" s="261"/>
      <c r="L39" s="261"/>
      <c r="M39" s="261"/>
      <c r="N39" s="261"/>
    </row>
    <row r="40" spans="2:14" x14ac:dyDescent="0.25">
      <c r="C40" s="314" t="s">
        <v>25</v>
      </c>
      <c r="D40" s="314"/>
      <c r="E40" s="314"/>
      <c r="F40" s="314"/>
      <c r="G40" s="314"/>
    </row>
    <row r="41" spans="2:14" ht="30" x14ac:dyDescent="0.25">
      <c r="C41" s="242" t="s">
        <v>108</v>
      </c>
      <c r="D41" s="242" t="s">
        <v>69</v>
      </c>
      <c r="E41" s="242" t="s">
        <v>109</v>
      </c>
      <c r="F41" s="242" t="s">
        <v>4</v>
      </c>
      <c r="G41" s="242" t="s">
        <v>141</v>
      </c>
    </row>
    <row r="42" spans="2:14" x14ac:dyDescent="0.25">
      <c r="B42" s="5" t="s">
        <v>110</v>
      </c>
      <c r="C42" s="243">
        <v>72</v>
      </c>
      <c r="D42" s="243">
        <v>0</v>
      </c>
      <c r="E42" s="243">
        <v>0</v>
      </c>
      <c r="F42" s="243">
        <v>0</v>
      </c>
      <c r="G42" s="243">
        <f>SUM(C42:F42)</f>
        <v>72</v>
      </c>
    </row>
    <row r="43" spans="2:14" x14ac:dyDescent="0.25">
      <c r="B43" s="5" t="s">
        <v>111</v>
      </c>
      <c r="C43" s="244">
        <v>36</v>
      </c>
      <c r="D43" s="244">
        <v>0</v>
      </c>
      <c r="E43" s="244">
        <v>1</v>
      </c>
      <c r="F43" s="244">
        <v>0</v>
      </c>
      <c r="G43" s="244">
        <f>SUM(C43:F43)</f>
        <v>37</v>
      </c>
    </row>
    <row r="44" spans="2:14" x14ac:dyDescent="0.25">
      <c r="B44" s="5" t="s">
        <v>113</v>
      </c>
      <c r="C44" s="244">
        <v>-19</v>
      </c>
      <c r="D44" s="244">
        <v>9</v>
      </c>
      <c r="E44" s="244">
        <v>0</v>
      </c>
      <c r="F44" s="244">
        <v>0</v>
      </c>
      <c r="G44" s="244">
        <f>SUM(C44:F44)</f>
        <v>-10</v>
      </c>
    </row>
    <row r="45" spans="2:14" ht="15.75" thickBot="1" x14ac:dyDescent="0.3">
      <c r="B45" s="5" t="s">
        <v>114</v>
      </c>
      <c r="C45" s="245">
        <f>SUM(C42:C44)</f>
        <v>89</v>
      </c>
      <c r="D45" s="245">
        <f>SUM(D42:D44)</f>
        <v>9</v>
      </c>
      <c r="E45" s="245">
        <f>SUM(E42:E44)</f>
        <v>1</v>
      </c>
      <c r="F45" s="245">
        <f>SUM(F42:F44)</f>
        <v>0</v>
      </c>
      <c r="G45" s="245">
        <f>SUM(G42:G44)</f>
        <v>99</v>
      </c>
    </row>
    <row r="46" spans="2:14" ht="15.75" thickTop="1" x14ac:dyDescent="0.25"/>
    <row r="47" spans="2:14" ht="17.25" x14ac:dyDescent="0.25">
      <c r="C47" s="321" t="s">
        <v>149</v>
      </c>
      <c r="D47" s="321"/>
      <c r="E47" s="321"/>
      <c r="F47" s="321"/>
      <c r="G47" s="321"/>
      <c r="H47" s="241"/>
    </row>
    <row r="48" spans="2:14" x14ac:dyDescent="0.25">
      <c r="C48" s="314" t="s">
        <v>25</v>
      </c>
      <c r="D48" s="314"/>
      <c r="E48" s="314"/>
      <c r="F48" s="314"/>
      <c r="G48" s="314"/>
      <c r="H48" s="241"/>
    </row>
    <row r="49" spans="2:7" ht="30" x14ac:dyDescent="0.25">
      <c r="C49" s="242" t="s">
        <v>45</v>
      </c>
      <c r="D49" s="242" t="s">
        <v>115</v>
      </c>
      <c r="E49" s="242" t="s">
        <v>109</v>
      </c>
      <c r="F49" s="242" t="s">
        <v>4</v>
      </c>
      <c r="G49" s="242" t="s">
        <v>142</v>
      </c>
    </row>
    <row r="50" spans="2:7" x14ac:dyDescent="0.25">
      <c r="B50" s="5" t="s">
        <v>110</v>
      </c>
      <c r="C50" s="243">
        <v>279</v>
      </c>
      <c r="D50" s="243">
        <v>0</v>
      </c>
      <c r="E50" s="243">
        <v>0</v>
      </c>
      <c r="F50" s="243">
        <v>0</v>
      </c>
      <c r="G50" s="243">
        <f>SUM(C50:F50)</f>
        <v>279</v>
      </c>
    </row>
    <row r="51" spans="2:7" x14ac:dyDescent="0.25">
      <c r="B51" s="5" t="s">
        <v>111</v>
      </c>
      <c r="C51" s="244">
        <v>45</v>
      </c>
      <c r="D51" s="244">
        <v>73</v>
      </c>
      <c r="E51" s="244">
        <v>9</v>
      </c>
      <c r="F51" s="244">
        <v>0</v>
      </c>
      <c r="G51" s="244">
        <f>SUM(C51:F51)</f>
        <v>127</v>
      </c>
    </row>
    <row r="52" spans="2:7" x14ac:dyDescent="0.25">
      <c r="B52" s="5" t="s">
        <v>113</v>
      </c>
      <c r="C52" s="244">
        <v>-26</v>
      </c>
      <c r="D52" s="244">
        <v>0</v>
      </c>
      <c r="E52" s="244">
        <v>0</v>
      </c>
      <c r="F52" s="244">
        <v>6</v>
      </c>
      <c r="G52" s="244">
        <f>SUM(C52:F52)</f>
        <v>-20</v>
      </c>
    </row>
    <row r="53" spans="2:7" ht="15.75" thickBot="1" x14ac:dyDescent="0.3">
      <c r="B53" s="5" t="s">
        <v>114</v>
      </c>
      <c r="C53" s="245">
        <f>SUM(C50:C52)</f>
        <v>298</v>
      </c>
      <c r="D53" s="245">
        <f>SUM(D50:D52)</f>
        <v>73</v>
      </c>
      <c r="E53" s="245">
        <f>SUM(E50:E52)</f>
        <v>9</v>
      </c>
      <c r="F53" s="245">
        <f>SUM(F50:F52)</f>
        <v>6</v>
      </c>
      <c r="G53" s="245">
        <f>SUM(G50:G52)</f>
        <v>386</v>
      </c>
    </row>
    <row r="54" spans="2:7" ht="15.75" thickTop="1" x14ac:dyDescent="0.25">
      <c r="C54" s="247"/>
      <c r="D54" s="247"/>
      <c r="E54" s="247"/>
      <c r="F54" s="247"/>
      <c r="G54" s="247"/>
    </row>
    <row r="55" spans="2:7" ht="17.25" x14ac:dyDescent="0.25">
      <c r="C55" s="321" t="s">
        <v>148</v>
      </c>
      <c r="D55" s="321"/>
      <c r="E55" s="321"/>
      <c r="F55" s="321"/>
      <c r="G55" s="321"/>
    </row>
    <row r="56" spans="2:7" x14ac:dyDescent="0.25">
      <c r="C56" s="314" t="s">
        <v>25</v>
      </c>
      <c r="D56" s="314"/>
      <c r="E56" s="314"/>
      <c r="F56" s="314"/>
      <c r="G56" s="314"/>
    </row>
    <row r="57" spans="2:7" ht="30" x14ac:dyDescent="0.25">
      <c r="C57" s="242" t="s">
        <v>45</v>
      </c>
      <c r="D57" s="242" t="s">
        <v>115</v>
      </c>
      <c r="E57" s="242" t="s">
        <v>109</v>
      </c>
      <c r="F57" s="242" t="s">
        <v>4</v>
      </c>
      <c r="G57" s="242" t="s">
        <v>142</v>
      </c>
    </row>
    <row r="58" spans="2:7" x14ac:dyDescent="0.25">
      <c r="B58" s="5" t="s">
        <v>110</v>
      </c>
      <c r="C58" s="243">
        <v>65</v>
      </c>
      <c r="D58" s="243">
        <v>0</v>
      </c>
      <c r="E58" s="243">
        <v>0</v>
      </c>
      <c r="F58" s="243">
        <v>0</v>
      </c>
      <c r="G58" s="243">
        <f>SUM(C58:F58)</f>
        <v>65</v>
      </c>
    </row>
    <row r="59" spans="2:7" x14ac:dyDescent="0.25">
      <c r="B59" s="5" t="s">
        <v>111</v>
      </c>
      <c r="C59" s="244">
        <v>46</v>
      </c>
      <c r="D59" s="244">
        <v>0</v>
      </c>
      <c r="E59" s="244">
        <v>2</v>
      </c>
      <c r="F59" s="244">
        <v>0</v>
      </c>
      <c r="G59" s="244">
        <f>SUM(C59:F59)</f>
        <v>48</v>
      </c>
    </row>
    <row r="60" spans="2:7" x14ac:dyDescent="0.25">
      <c r="B60" s="5" t="s">
        <v>113</v>
      </c>
      <c r="C60" s="244">
        <v>-9</v>
      </c>
      <c r="D60" s="244">
        <v>0</v>
      </c>
      <c r="E60" s="244">
        <v>0</v>
      </c>
      <c r="F60" s="244">
        <v>3</v>
      </c>
      <c r="G60" s="244">
        <f>SUM(C60:F60)</f>
        <v>-6</v>
      </c>
    </row>
    <row r="61" spans="2:7" ht="15.75" thickBot="1" x14ac:dyDescent="0.3">
      <c r="B61" s="5" t="s">
        <v>114</v>
      </c>
      <c r="C61" s="245">
        <f>SUM(C58:C60)</f>
        <v>102</v>
      </c>
      <c r="D61" s="245">
        <f>SUM(D58:D60)</f>
        <v>0</v>
      </c>
      <c r="E61" s="245">
        <f>SUM(E58:E60)</f>
        <v>2</v>
      </c>
      <c r="F61" s="245">
        <f>SUM(F58:F60)</f>
        <v>3</v>
      </c>
      <c r="G61" s="245">
        <f>SUM(G58:G60)</f>
        <v>107</v>
      </c>
    </row>
    <row r="62" spans="2:7" ht="15.75" thickTop="1" x14ac:dyDescent="0.25"/>
    <row r="63" spans="2:7" ht="17.25" x14ac:dyDescent="0.25">
      <c r="C63" s="321" t="s">
        <v>129</v>
      </c>
      <c r="D63" s="321"/>
      <c r="E63" s="321"/>
      <c r="F63" s="321"/>
      <c r="G63" s="321"/>
    </row>
    <row r="64" spans="2:7" x14ac:dyDescent="0.25">
      <c r="C64" s="314" t="s">
        <v>25</v>
      </c>
      <c r="D64" s="314"/>
      <c r="E64" s="314"/>
      <c r="F64" s="314"/>
      <c r="G64" s="314"/>
    </row>
    <row r="65" spans="2:7" ht="30" x14ac:dyDescent="0.25">
      <c r="C65" s="242" t="s">
        <v>45</v>
      </c>
      <c r="D65" s="242" t="s">
        <v>115</v>
      </c>
      <c r="E65" s="242" t="s">
        <v>109</v>
      </c>
      <c r="F65" s="242" t="s">
        <v>4</v>
      </c>
      <c r="G65" s="242" t="s">
        <v>142</v>
      </c>
    </row>
    <row r="66" spans="2:7" x14ac:dyDescent="0.25">
      <c r="B66" s="5" t="s">
        <v>110</v>
      </c>
      <c r="C66" s="243">
        <v>78</v>
      </c>
      <c r="D66" s="243">
        <v>0</v>
      </c>
      <c r="E66" s="243">
        <v>0</v>
      </c>
      <c r="F66" s="243">
        <v>0</v>
      </c>
      <c r="G66" s="243">
        <f>SUM(C66:F66)</f>
        <v>78</v>
      </c>
    </row>
    <row r="67" spans="2:7" x14ac:dyDescent="0.25">
      <c r="B67" s="5" t="s">
        <v>111</v>
      </c>
      <c r="C67" s="244">
        <v>13</v>
      </c>
      <c r="D67" s="244">
        <v>4</v>
      </c>
      <c r="E67" s="244">
        <v>2</v>
      </c>
      <c r="F67" s="244">
        <v>0</v>
      </c>
      <c r="G67" s="244">
        <f>SUM(C67:F67)</f>
        <v>19</v>
      </c>
    </row>
    <row r="68" spans="2:7" x14ac:dyDescent="0.25">
      <c r="B68" s="5" t="s">
        <v>113</v>
      </c>
      <c r="C68" s="244">
        <v>3</v>
      </c>
      <c r="D68" s="244">
        <v>0</v>
      </c>
      <c r="E68" s="244">
        <v>0</v>
      </c>
      <c r="F68" s="244">
        <v>1</v>
      </c>
      <c r="G68" s="244">
        <f>SUM(C68:F68)</f>
        <v>4</v>
      </c>
    </row>
    <row r="69" spans="2:7" ht="15.75" thickBot="1" x14ac:dyDescent="0.3">
      <c r="B69" s="5" t="s">
        <v>114</v>
      </c>
      <c r="C69" s="245">
        <f>SUM(C66:C68)</f>
        <v>94</v>
      </c>
      <c r="D69" s="245">
        <f>SUM(D66:D68)</f>
        <v>4</v>
      </c>
      <c r="E69" s="245">
        <f>SUM(E66:E68)</f>
        <v>2</v>
      </c>
      <c r="F69" s="245">
        <f>SUM(F66:F68)</f>
        <v>1</v>
      </c>
      <c r="G69" s="245">
        <f>SUM(G66:G68)</f>
        <v>101</v>
      </c>
    </row>
    <row r="70" spans="2:7" ht="15.75" thickTop="1" x14ac:dyDescent="0.25"/>
    <row r="71" spans="2:7" ht="17.25" x14ac:dyDescent="0.25">
      <c r="C71" s="321" t="s">
        <v>150</v>
      </c>
      <c r="D71" s="321"/>
      <c r="E71" s="321"/>
      <c r="F71" s="321"/>
      <c r="G71" s="321"/>
    </row>
    <row r="72" spans="2:7" x14ac:dyDescent="0.25">
      <c r="C72" s="314" t="s">
        <v>25</v>
      </c>
      <c r="D72" s="314"/>
      <c r="E72" s="314"/>
      <c r="F72" s="314"/>
      <c r="G72" s="314"/>
    </row>
    <row r="73" spans="2:7" ht="30" x14ac:dyDescent="0.25">
      <c r="C73" s="242" t="s">
        <v>45</v>
      </c>
      <c r="D73" s="242" t="s">
        <v>115</v>
      </c>
      <c r="E73" s="242" t="s">
        <v>109</v>
      </c>
      <c r="F73" s="242" t="s">
        <v>4</v>
      </c>
      <c r="G73" s="242" t="s">
        <v>142</v>
      </c>
    </row>
    <row r="74" spans="2:7" x14ac:dyDescent="0.25">
      <c r="B74" s="5" t="s">
        <v>110</v>
      </c>
      <c r="C74" s="243">
        <v>74</v>
      </c>
      <c r="D74" s="243">
        <v>0</v>
      </c>
      <c r="E74" s="243">
        <v>0</v>
      </c>
      <c r="F74" s="243">
        <v>0</v>
      </c>
      <c r="G74" s="243">
        <f>SUM(C74:F74)</f>
        <v>74</v>
      </c>
    </row>
    <row r="75" spans="2:7" x14ac:dyDescent="0.25">
      <c r="B75" s="5" t="s">
        <v>111</v>
      </c>
      <c r="C75" s="244">
        <v>-7</v>
      </c>
      <c r="D75" s="244">
        <v>29</v>
      </c>
      <c r="E75" s="244">
        <v>3</v>
      </c>
      <c r="F75" s="244">
        <v>0</v>
      </c>
      <c r="G75" s="244">
        <f>SUM(C75:F75)</f>
        <v>25</v>
      </c>
    </row>
    <row r="76" spans="2:7" x14ac:dyDescent="0.25">
      <c r="B76" s="5" t="s">
        <v>113</v>
      </c>
      <c r="C76" s="244">
        <v>-3</v>
      </c>
      <c r="D76" s="244">
        <v>0</v>
      </c>
      <c r="E76" s="244">
        <v>0</v>
      </c>
      <c r="F76" s="244">
        <v>0</v>
      </c>
      <c r="G76" s="244">
        <f>SUM(C76:F76)</f>
        <v>-3</v>
      </c>
    </row>
    <row r="77" spans="2:7" ht="15.75" thickBot="1" x14ac:dyDescent="0.3">
      <c r="B77" s="5" t="s">
        <v>114</v>
      </c>
      <c r="C77" s="245">
        <f>SUM(C74:C76)</f>
        <v>64</v>
      </c>
      <c r="D77" s="245">
        <f>SUM(D74:D76)</f>
        <v>29</v>
      </c>
      <c r="E77" s="245">
        <f>SUM(E74:E76)</f>
        <v>3</v>
      </c>
      <c r="F77" s="245">
        <f>SUM(F74:F76)</f>
        <v>0</v>
      </c>
      <c r="G77" s="245">
        <f>SUM(G74:G76)</f>
        <v>96</v>
      </c>
    </row>
    <row r="78" spans="2:7" ht="15.75" thickTop="1" x14ac:dyDescent="0.25"/>
    <row r="79" spans="2:7" ht="17.25" x14ac:dyDescent="0.25">
      <c r="C79" s="321" t="s">
        <v>151</v>
      </c>
      <c r="D79" s="321"/>
      <c r="E79" s="321"/>
      <c r="F79" s="321"/>
      <c r="G79" s="321"/>
    </row>
    <row r="80" spans="2:7" x14ac:dyDescent="0.25">
      <c r="C80" s="314" t="s">
        <v>25</v>
      </c>
      <c r="D80" s="314"/>
      <c r="E80" s="314"/>
      <c r="F80" s="314"/>
      <c r="G80" s="314"/>
    </row>
    <row r="81" spans="2:7" ht="30" x14ac:dyDescent="0.25">
      <c r="C81" s="242" t="s">
        <v>45</v>
      </c>
      <c r="D81" s="242" t="s">
        <v>115</v>
      </c>
      <c r="E81" s="242" t="s">
        <v>109</v>
      </c>
      <c r="F81" s="242" t="s">
        <v>4</v>
      </c>
      <c r="G81" s="242" t="s">
        <v>142</v>
      </c>
    </row>
    <row r="82" spans="2:7" x14ac:dyDescent="0.25">
      <c r="B82" s="5" t="s">
        <v>110</v>
      </c>
      <c r="C82" s="243">
        <v>62</v>
      </c>
      <c r="D82" s="243">
        <v>0</v>
      </c>
      <c r="E82" s="243">
        <v>0</v>
      </c>
      <c r="F82" s="243">
        <v>0</v>
      </c>
      <c r="G82" s="243">
        <f>SUM(C82:F82)</f>
        <v>62</v>
      </c>
    </row>
    <row r="83" spans="2:7" x14ac:dyDescent="0.25">
      <c r="B83" s="5" t="s">
        <v>111</v>
      </c>
      <c r="C83" s="244">
        <v>-7</v>
      </c>
      <c r="D83" s="244">
        <v>40</v>
      </c>
      <c r="E83" s="244">
        <v>2</v>
      </c>
      <c r="F83" s="244">
        <v>0</v>
      </c>
      <c r="G83" s="244">
        <f>SUM(C83:F83)</f>
        <v>35</v>
      </c>
    </row>
    <row r="84" spans="2:7" x14ac:dyDescent="0.25">
      <c r="B84" s="5" t="s">
        <v>113</v>
      </c>
      <c r="C84" s="244">
        <v>-17</v>
      </c>
      <c r="D84" s="244">
        <v>0</v>
      </c>
      <c r="E84" s="244">
        <v>0</v>
      </c>
      <c r="F84" s="244">
        <v>2</v>
      </c>
      <c r="G84" s="244">
        <f>SUM(C84:F84)</f>
        <v>-15</v>
      </c>
    </row>
    <row r="85" spans="2:7" ht="15.75" thickBot="1" x14ac:dyDescent="0.3">
      <c r="B85" s="5" t="s">
        <v>114</v>
      </c>
      <c r="C85" s="245">
        <f>SUM(C82:C84)</f>
        <v>38</v>
      </c>
      <c r="D85" s="245">
        <f>SUM(D82:D84)</f>
        <v>40</v>
      </c>
      <c r="E85" s="245">
        <f>SUM(E82:E84)</f>
        <v>2</v>
      </c>
      <c r="F85" s="245">
        <f>SUM(F82:F84)</f>
        <v>2</v>
      </c>
      <c r="G85" s="245">
        <f>SUM(G82:G84)</f>
        <v>82</v>
      </c>
    </row>
    <row r="86" spans="2:7" ht="15.75" thickTop="1" x14ac:dyDescent="0.25"/>
  </sheetData>
  <mergeCells count="25">
    <mergeCell ref="C80:G80"/>
    <mergeCell ref="C40:G40"/>
    <mergeCell ref="C32:G32"/>
    <mergeCell ref="C23:G23"/>
    <mergeCell ref="C79:G79"/>
    <mergeCell ref="C31:G31"/>
    <mergeCell ref="C39:G39"/>
    <mergeCell ref="C72:G72"/>
    <mergeCell ref="C47:G47"/>
    <mergeCell ref="C55:G55"/>
    <mergeCell ref="C63:G63"/>
    <mergeCell ref="C71:G71"/>
    <mergeCell ref="C48:G48"/>
    <mergeCell ref="C64:G64"/>
    <mergeCell ref="C56:G56"/>
    <mergeCell ref="J31:N31"/>
    <mergeCell ref="J32:N32"/>
    <mergeCell ref="J22:N22"/>
    <mergeCell ref="J23:N23"/>
    <mergeCell ref="C22:G22"/>
    <mergeCell ref="C14:G14"/>
    <mergeCell ref="C5:G5"/>
    <mergeCell ref="B2:I2"/>
    <mergeCell ref="C4:H4"/>
    <mergeCell ref="C13:H13"/>
  </mergeCells>
  <pageMargins left="0.7" right="0.7" top="0.75" bottom="0.75" header="0.3" footer="0.3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N121"/>
  <sheetViews>
    <sheetView showGridLines="0" topLeftCell="B47" zoomScale="85" zoomScaleNormal="85" workbookViewId="0">
      <selection activeCell="C48" sqref="C48"/>
    </sheetView>
  </sheetViews>
  <sheetFormatPr defaultRowHeight="15" x14ac:dyDescent="0.25"/>
  <cols>
    <col min="1" max="1" width="0" hidden="1" customWidth="1"/>
    <col min="2" max="2" width="51.85546875" customWidth="1"/>
    <col min="3" max="3" width="18.7109375" customWidth="1"/>
    <col min="4" max="4" width="18.42578125" customWidth="1"/>
    <col min="5" max="5" width="19.5703125" customWidth="1"/>
    <col min="6" max="6" width="17.7109375" customWidth="1"/>
    <col min="7" max="7" width="19.42578125" customWidth="1"/>
    <col min="8" max="8" width="14.42578125" customWidth="1"/>
    <col min="9" max="9" width="13.7109375" customWidth="1"/>
    <col min="10" max="10" width="45.14062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2:14" s="5" customFormat="1" x14ac:dyDescent="0.25"/>
    <row r="2" spans="2:14" s="5" customFormat="1" ht="31.5" x14ac:dyDescent="0.5">
      <c r="C2" s="304" t="s">
        <v>162</v>
      </c>
      <c r="D2" s="240"/>
      <c r="E2" s="240"/>
      <c r="F2" s="240"/>
      <c r="G2" s="240"/>
      <c r="H2" s="240"/>
      <c r="I2" s="240"/>
      <c r="J2" s="236"/>
      <c r="K2" s="236"/>
      <c r="L2" s="275"/>
      <c r="M2" s="236"/>
      <c r="N2" s="236"/>
    </row>
    <row r="4" spans="2:14" x14ac:dyDescent="0.25">
      <c r="C4" s="312" t="s">
        <v>181</v>
      </c>
      <c r="D4" s="312"/>
      <c r="E4" s="312"/>
      <c r="F4" s="312"/>
      <c r="G4" s="312"/>
      <c r="H4" s="312"/>
    </row>
    <row r="5" spans="2:14" x14ac:dyDescent="0.25">
      <c r="C5" s="314" t="s">
        <v>178</v>
      </c>
      <c r="D5" s="314"/>
      <c r="E5" s="314"/>
      <c r="F5" s="314"/>
      <c r="G5" s="314"/>
      <c r="H5" s="314"/>
    </row>
    <row r="6" spans="2:14" ht="60" customHeight="1" x14ac:dyDescent="0.25">
      <c r="C6" s="296" t="s">
        <v>116</v>
      </c>
      <c r="D6" s="196" t="s">
        <v>184</v>
      </c>
      <c r="E6" s="196" t="s">
        <v>69</v>
      </c>
      <c r="F6" s="196" t="s">
        <v>109</v>
      </c>
      <c r="G6" s="196" t="s">
        <v>4</v>
      </c>
      <c r="H6" s="196" t="s">
        <v>117</v>
      </c>
    </row>
    <row r="7" spans="2:14" x14ac:dyDescent="0.25">
      <c r="B7" t="s">
        <v>118</v>
      </c>
      <c r="C7" s="192">
        <v>2575</v>
      </c>
      <c r="D7" s="192">
        <v>0</v>
      </c>
      <c r="E7" s="192">
        <v>0</v>
      </c>
      <c r="F7" s="192">
        <v>0</v>
      </c>
      <c r="G7" s="192">
        <v>0</v>
      </c>
      <c r="H7" s="192">
        <f>SUM(C7:G7)</f>
        <v>2575</v>
      </c>
    </row>
    <row r="8" spans="2:14" x14ac:dyDescent="0.25">
      <c r="B8" t="s">
        <v>2</v>
      </c>
      <c r="C8" s="193">
        <v>2266</v>
      </c>
      <c r="D8" s="193">
        <v>0</v>
      </c>
      <c r="E8" s="193">
        <v>0</v>
      </c>
      <c r="F8" s="193">
        <v>0</v>
      </c>
      <c r="G8" s="193">
        <v>0</v>
      </c>
      <c r="H8" s="193">
        <f>SUM(C8:G8)</f>
        <v>2266</v>
      </c>
    </row>
    <row r="9" spans="2:14" x14ac:dyDescent="0.25">
      <c r="B9" t="s">
        <v>3</v>
      </c>
      <c r="C9" s="193">
        <v>133</v>
      </c>
      <c r="D9" s="193">
        <v>0</v>
      </c>
      <c r="E9" s="193">
        <v>0</v>
      </c>
      <c r="F9" s="193">
        <v>54</v>
      </c>
      <c r="G9" s="193">
        <v>0</v>
      </c>
      <c r="H9" s="193">
        <f>C9-E9-F9-G9</f>
        <v>79</v>
      </c>
    </row>
    <row r="10" spans="2:14" x14ac:dyDescent="0.25">
      <c r="B10" s="1" t="s">
        <v>0</v>
      </c>
      <c r="C10" s="274">
        <v>4</v>
      </c>
      <c r="D10" s="274">
        <v>4</v>
      </c>
      <c r="E10" s="274">
        <v>0</v>
      </c>
      <c r="F10" s="274">
        <v>0</v>
      </c>
      <c r="G10" s="274">
        <v>0</v>
      </c>
      <c r="H10" s="193">
        <f>C10-E10-F10-G10-D10</f>
        <v>0</v>
      </c>
    </row>
    <row r="11" spans="2:14" x14ac:dyDescent="0.25">
      <c r="B11" t="s">
        <v>69</v>
      </c>
      <c r="C11" s="193">
        <v>22</v>
      </c>
      <c r="D11" s="193">
        <v>0</v>
      </c>
      <c r="E11" s="193">
        <v>22</v>
      </c>
      <c r="F11" s="193">
        <v>0</v>
      </c>
      <c r="G11" s="193">
        <v>0</v>
      </c>
      <c r="H11" s="193">
        <f>C11-E11-F11-G11</f>
        <v>0</v>
      </c>
    </row>
    <row r="12" spans="2:14" x14ac:dyDescent="0.25">
      <c r="B12" t="s">
        <v>4</v>
      </c>
      <c r="C12" s="193">
        <v>8</v>
      </c>
      <c r="D12" s="193">
        <v>0</v>
      </c>
      <c r="E12" s="193">
        <v>0</v>
      </c>
      <c r="F12" s="193">
        <v>0</v>
      </c>
      <c r="G12" s="193">
        <v>8</v>
      </c>
      <c r="H12" s="193">
        <f>C12-E12-F12-G12</f>
        <v>0</v>
      </c>
    </row>
    <row r="13" spans="2:14" x14ac:dyDescent="0.25">
      <c r="B13" t="s">
        <v>185</v>
      </c>
      <c r="C13" s="193">
        <v>-10</v>
      </c>
      <c r="D13" s="193">
        <v>0</v>
      </c>
      <c r="E13" s="193">
        <v>0</v>
      </c>
      <c r="F13" s="193">
        <v>0</v>
      </c>
      <c r="G13" s="193">
        <v>0</v>
      </c>
      <c r="H13" s="193">
        <f>C13-E13-F13-G13</f>
        <v>-10</v>
      </c>
    </row>
    <row r="14" spans="2:14" x14ac:dyDescent="0.25">
      <c r="B14" s="199" t="s">
        <v>45</v>
      </c>
      <c r="C14" s="206">
        <f>C7-SUM(C8:C13)</f>
        <v>152</v>
      </c>
      <c r="D14" s="206">
        <f>D7-SUM(D8:D12)</f>
        <v>-4</v>
      </c>
      <c r="E14" s="206">
        <f>-SUM(E9:E12)</f>
        <v>-22</v>
      </c>
      <c r="F14" s="206">
        <f>-SUM(F9:F12)</f>
        <v>-54</v>
      </c>
      <c r="G14" s="206">
        <f>-SUM(G9:G12)</f>
        <v>-8</v>
      </c>
      <c r="H14" s="206">
        <f>C14-E14-F14-G14-D14</f>
        <v>240</v>
      </c>
    </row>
    <row r="15" spans="2:14" ht="28.5" customHeight="1" x14ac:dyDescent="0.25">
      <c r="B15" t="s">
        <v>123</v>
      </c>
      <c r="C15" s="193">
        <v>-47</v>
      </c>
      <c r="D15" s="193">
        <v>0</v>
      </c>
      <c r="E15" s="193">
        <v>0</v>
      </c>
      <c r="F15" s="193">
        <v>0</v>
      </c>
      <c r="G15" s="193">
        <v>0</v>
      </c>
      <c r="H15" s="193">
        <f>C15</f>
        <v>-47</v>
      </c>
    </row>
    <row r="16" spans="2:14" ht="30" x14ac:dyDescent="0.25">
      <c r="B16" s="208" t="s">
        <v>152</v>
      </c>
      <c r="C16" s="206">
        <f>C14+C15</f>
        <v>105</v>
      </c>
      <c r="D16" s="206">
        <f>SUM(D14:D15)</f>
        <v>-4</v>
      </c>
      <c r="E16" s="206">
        <f>SUM(E14:E15)</f>
        <v>-22</v>
      </c>
      <c r="F16" s="206">
        <f t="shared" ref="F16:G16" si="0">SUM(F14:F15)</f>
        <v>-54</v>
      </c>
      <c r="G16" s="206">
        <f t="shared" si="0"/>
        <v>-8</v>
      </c>
      <c r="H16" s="206">
        <f>C16-E16-F16-G16-D16</f>
        <v>193</v>
      </c>
    </row>
    <row r="17" spans="2:8" x14ac:dyDescent="0.25">
      <c r="B17" t="s">
        <v>203</v>
      </c>
      <c r="C17" s="193">
        <v>-45</v>
      </c>
      <c r="D17" s="193">
        <v>2</v>
      </c>
      <c r="E17" s="193">
        <v>6</v>
      </c>
      <c r="F17" s="193">
        <v>21</v>
      </c>
      <c r="G17" s="193">
        <f>-G16*0.39</f>
        <v>3.12</v>
      </c>
      <c r="H17" s="193">
        <f>C17-E17-F17-G17-D17</f>
        <v>-77.12</v>
      </c>
    </row>
    <row r="18" spans="2:8" x14ac:dyDescent="0.25">
      <c r="B18" s="199" t="s">
        <v>5</v>
      </c>
      <c r="C18" s="209">
        <f>C16+C17</f>
        <v>60</v>
      </c>
      <c r="D18" s="209">
        <f>SUM(D16:D17)</f>
        <v>-2</v>
      </c>
      <c r="E18" s="209">
        <f>E16+E17</f>
        <v>-16</v>
      </c>
      <c r="F18" s="209">
        <f t="shared" ref="F18:H18" si="1">F16+F17</f>
        <v>-33</v>
      </c>
      <c r="G18" s="209">
        <f t="shared" si="1"/>
        <v>-4.88</v>
      </c>
      <c r="H18" s="209">
        <f t="shared" si="1"/>
        <v>115.88</v>
      </c>
    </row>
    <row r="19" spans="2:8" ht="30" x14ac:dyDescent="0.25">
      <c r="B19" s="208" t="s">
        <v>137</v>
      </c>
      <c r="C19" s="210">
        <v>1</v>
      </c>
      <c r="D19" s="210">
        <v>0</v>
      </c>
      <c r="E19" s="210">
        <v>0</v>
      </c>
      <c r="F19" s="210">
        <v>0</v>
      </c>
      <c r="G19" s="210">
        <v>0</v>
      </c>
      <c r="H19" s="210">
        <f>SUM(C19:G19)</f>
        <v>1</v>
      </c>
    </row>
    <row r="20" spans="2:8" ht="15.75" thickBot="1" x14ac:dyDescent="0.3">
      <c r="B20" s="199" t="s">
        <v>138</v>
      </c>
      <c r="C20" s="197">
        <f>C18-C19</f>
        <v>59</v>
      </c>
      <c r="D20" s="197">
        <f>SUM(D18:D19)</f>
        <v>-2</v>
      </c>
      <c r="E20" s="197">
        <f t="shared" ref="E20:H20" si="2">E18-E19</f>
        <v>-16</v>
      </c>
      <c r="F20" s="197">
        <f t="shared" si="2"/>
        <v>-33</v>
      </c>
      <c r="G20" s="197">
        <f t="shared" si="2"/>
        <v>-4.88</v>
      </c>
      <c r="H20" s="197">
        <f t="shared" si="2"/>
        <v>114.88</v>
      </c>
    </row>
    <row r="21" spans="2:8" ht="15.75" thickTop="1" x14ac:dyDescent="0.25">
      <c r="C21" s="193"/>
      <c r="D21" s="193"/>
      <c r="E21" s="193"/>
      <c r="F21" s="193"/>
      <c r="G21" s="193"/>
      <c r="H21" s="193"/>
    </row>
    <row r="22" spans="2:8" ht="30" x14ac:dyDescent="0.25">
      <c r="B22" s="222" t="s">
        <v>202</v>
      </c>
      <c r="C22" s="198">
        <v>0.39</v>
      </c>
      <c r="D22" s="198">
        <v>-0.01</v>
      </c>
      <c r="E22" s="205">
        <v>-0.1</v>
      </c>
      <c r="F22" s="205">
        <v>-0.22</v>
      </c>
      <c r="G22" s="221">
        <f>G18/G23</f>
        <v>-3.1895424836601308E-2</v>
      </c>
      <c r="H22" s="221">
        <v>0.75</v>
      </c>
    </row>
    <row r="23" spans="2:8" x14ac:dyDescent="0.25">
      <c r="B23" t="s">
        <v>119</v>
      </c>
      <c r="C23" s="193">
        <v>153</v>
      </c>
      <c r="D23" s="193">
        <v>153</v>
      </c>
      <c r="E23" s="193">
        <v>153</v>
      </c>
      <c r="F23" s="193">
        <v>153</v>
      </c>
      <c r="G23" s="193">
        <v>153</v>
      </c>
      <c r="H23" s="193">
        <v>153</v>
      </c>
    </row>
    <row r="26" spans="2:8" ht="30" x14ac:dyDescent="0.25">
      <c r="B26" s="208" t="s">
        <v>152</v>
      </c>
      <c r="C26" s="298">
        <v>105</v>
      </c>
      <c r="D26" s="298">
        <v>-4</v>
      </c>
      <c r="E26" s="298">
        <v>-22</v>
      </c>
      <c r="F26" s="298">
        <v>-54</v>
      </c>
      <c r="G26" s="298">
        <v>-8</v>
      </c>
      <c r="H26" s="298">
        <f t="shared" ref="H26" si="3">H16</f>
        <v>193</v>
      </c>
    </row>
    <row r="27" spans="2:8" x14ac:dyDescent="0.25">
      <c r="B27" s="199" t="s">
        <v>32</v>
      </c>
      <c r="C27" s="193">
        <v>14</v>
      </c>
      <c r="D27" s="193">
        <v>0</v>
      </c>
      <c r="E27" s="193">
        <v>0</v>
      </c>
      <c r="F27" s="193">
        <v>0</v>
      </c>
      <c r="G27" s="193">
        <v>0</v>
      </c>
      <c r="H27" s="193">
        <f>C27-E27-F27-G27</f>
        <v>14</v>
      </c>
    </row>
    <row r="28" spans="2:8" x14ac:dyDescent="0.25">
      <c r="B28" s="199" t="s">
        <v>153</v>
      </c>
      <c r="C28" s="193">
        <v>54</v>
      </c>
      <c r="D28" s="193">
        <v>0</v>
      </c>
      <c r="E28" s="193">
        <v>0</v>
      </c>
      <c r="F28" s="193">
        <v>54</v>
      </c>
      <c r="G28" s="193">
        <v>0</v>
      </c>
      <c r="H28" s="193">
        <f>C28-E28-F28-G28</f>
        <v>0</v>
      </c>
    </row>
    <row r="29" spans="2:8" x14ac:dyDescent="0.25">
      <c r="B29" s="199" t="s">
        <v>13</v>
      </c>
      <c r="C29" s="193">
        <v>37</v>
      </c>
      <c r="D29" s="193">
        <v>0</v>
      </c>
      <c r="E29" s="193">
        <v>0</v>
      </c>
      <c r="F29" s="193">
        <v>0</v>
      </c>
      <c r="G29" s="193">
        <v>0</v>
      </c>
      <c r="H29" s="193">
        <f>C29-E29-F29-G29</f>
        <v>37</v>
      </c>
    </row>
    <row r="30" spans="2:8" ht="15.75" thickBot="1" x14ac:dyDescent="0.3">
      <c r="B30" s="199" t="s">
        <v>120</v>
      </c>
      <c r="C30" s="194">
        <f>SUM(C26:C29)</f>
        <v>210</v>
      </c>
      <c r="D30" s="194">
        <f>SUM(D26:D29)</f>
        <v>-4</v>
      </c>
      <c r="E30" s="194">
        <f>SUM(E26:E29)</f>
        <v>-22</v>
      </c>
      <c r="F30" s="194">
        <f t="shared" ref="F30:G30" si="4">SUM(F26:F29)</f>
        <v>0</v>
      </c>
      <c r="G30" s="194">
        <f t="shared" si="4"/>
        <v>-8</v>
      </c>
      <c r="H30" s="194">
        <f>SUM(H26:H29)</f>
        <v>244</v>
      </c>
    </row>
    <row r="31" spans="2:8" ht="15.75" thickTop="1" x14ac:dyDescent="0.25"/>
    <row r="33" spans="2:8" x14ac:dyDescent="0.25">
      <c r="C33" s="322" t="s">
        <v>180</v>
      </c>
      <c r="D33" s="322"/>
      <c r="E33" s="322"/>
      <c r="F33" s="322"/>
      <c r="G33" s="322"/>
      <c r="H33" s="300"/>
    </row>
    <row r="34" spans="2:8" x14ac:dyDescent="0.25">
      <c r="C34" s="314" t="s">
        <v>178</v>
      </c>
      <c r="D34" s="314"/>
      <c r="E34" s="314"/>
      <c r="F34" s="314"/>
      <c r="G34" s="314"/>
      <c r="H34" s="299"/>
    </row>
    <row r="35" spans="2:8" ht="60" customHeight="1" x14ac:dyDescent="0.25">
      <c r="C35" s="296" t="s">
        <v>116</v>
      </c>
      <c r="D35" s="196" t="s">
        <v>200</v>
      </c>
      <c r="E35" s="196" t="s">
        <v>4</v>
      </c>
      <c r="F35" s="196" t="s">
        <v>68</v>
      </c>
      <c r="G35" s="196" t="s">
        <v>117</v>
      </c>
    </row>
    <row r="36" spans="2:8" x14ac:dyDescent="0.25">
      <c r="B36" t="s">
        <v>118</v>
      </c>
      <c r="C36" s="192">
        <v>1281</v>
      </c>
      <c r="D36" s="192">
        <v>0</v>
      </c>
      <c r="E36" s="192">
        <v>0</v>
      </c>
      <c r="F36" s="192">
        <v>0</v>
      </c>
      <c r="G36" s="192">
        <f>SUM(C36:F36)</f>
        <v>1281</v>
      </c>
    </row>
    <row r="37" spans="2:8" x14ac:dyDescent="0.25">
      <c r="B37" t="s">
        <v>2</v>
      </c>
      <c r="C37" s="193">
        <v>1124</v>
      </c>
      <c r="D37" s="193">
        <v>0</v>
      </c>
      <c r="E37" s="193">
        <v>0</v>
      </c>
      <c r="F37" s="193">
        <v>0</v>
      </c>
      <c r="G37" s="193">
        <f>SUM(C37:F37)</f>
        <v>1124</v>
      </c>
    </row>
    <row r="38" spans="2:8" x14ac:dyDescent="0.25">
      <c r="B38" t="s">
        <v>3</v>
      </c>
      <c r="C38" s="193">
        <v>52</v>
      </c>
      <c r="D38" s="193">
        <v>2</v>
      </c>
      <c r="E38" s="193">
        <v>0</v>
      </c>
      <c r="F38" s="193">
        <v>0</v>
      </c>
      <c r="G38" s="193">
        <f t="shared" ref="G38:G43" si="5">C38-SUM(D38:F38)</f>
        <v>50</v>
      </c>
    </row>
    <row r="39" spans="2:8" x14ac:dyDescent="0.25">
      <c r="B39" t="s">
        <v>4</v>
      </c>
      <c r="C39" s="193">
        <v>3</v>
      </c>
      <c r="D39" s="193">
        <v>0</v>
      </c>
      <c r="E39" s="193">
        <v>3</v>
      </c>
      <c r="F39" s="193">
        <v>0</v>
      </c>
      <c r="G39" s="193">
        <f t="shared" si="5"/>
        <v>0</v>
      </c>
    </row>
    <row r="40" spans="2:8" x14ac:dyDescent="0.25">
      <c r="B40" s="199" t="s">
        <v>45</v>
      </c>
      <c r="C40" s="206">
        <f>C36-SUM(C37:C39)</f>
        <v>102</v>
      </c>
      <c r="D40" s="206">
        <f>-SUM(D38:D39)</f>
        <v>-2</v>
      </c>
      <c r="E40" s="206">
        <f>-SUM(E38:E39)</f>
        <v>-3</v>
      </c>
      <c r="F40" s="206">
        <f>-SUM(F38:F39)</f>
        <v>0</v>
      </c>
      <c r="G40" s="206">
        <f t="shared" si="5"/>
        <v>107</v>
      </c>
    </row>
    <row r="41" spans="2:8" ht="28.5" customHeight="1" x14ac:dyDescent="0.25">
      <c r="B41" t="s">
        <v>199</v>
      </c>
      <c r="C41" s="193">
        <v>71</v>
      </c>
      <c r="D41" s="193">
        <v>0</v>
      </c>
      <c r="E41" s="193">
        <v>0</v>
      </c>
      <c r="F41" s="193">
        <v>82</v>
      </c>
      <c r="G41" s="294">
        <f t="shared" si="5"/>
        <v>-11</v>
      </c>
    </row>
    <row r="42" spans="2:8" ht="30" x14ac:dyDescent="0.25">
      <c r="B42" s="208" t="s">
        <v>152</v>
      </c>
      <c r="C42" s="206">
        <v>173</v>
      </c>
      <c r="D42" s="206">
        <f t="shared" ref="D42:E42" si="6">SUM(D40:D41)</f>
        <v>-2</v>
      </c>
      <c r="E42" s="206">
        <f t="shared" si="6"/>
        <v>-3</v>
      </c>
      <c r="F42" s="206">
        <f t="shared" ref="F42" si="7">SUM(F40:F41)</f>
        <v>82</v>
      </c>
      <c r="G42" s="293">
        <f t="shared" si="5"/>
        <v>96</v>
      </c>
    </row>
    <row r="43" spans="2:8" x14ac:dyDescent="0.25">
      <c r="B43" t="s">
        <v>203</v>
      </c>
      <c r="C43" s="193">
        <v>-46</v>
      </c>
      <c r="D43" s="193">
        <v>1</v>
      </c>
      <c r="E43" s="193">
        <v>1</v>
      </c>
      <c r="F43" s="193">
        <v>-11</v>
      </c>
      <c r="G43" s="295">
        <f t="shared" si="5"/>
        <v>-37</v>
      </c>
    </row>
    <row r="44" spans="2:8" x14ac:dyDescent="0.25">
      <c r="B44" s="199" t="s">
        <v>5</v>
      </c>
      <c r="C44" s="209">
        <f>C42+C43</f>
        <v>127</v>
      </c>
      <c r="D44" s="209">
        <f t="shared" ref="D44:E44" si="8">D42+D43</f>
        <v>-1</v>
      </c>
      <c r="E44" s="209">
        <f t="shared" si="8"/>
        <v>-2</v>
      </c>
      <c r="F44" s="209">
        <f t="shared" ref="F44" si="9">F42+F43</f>
        <v>71</v>
      </c>
      <c r="G44" s="209">
        <f>G42+G43</f>
        <v>59</v>
      </c>
    </row>
    <row r="45" spans="2:8" x14ac:dyDescent="0.25">
      <c r="B45" s="208"/>
      <c r="C45" s="210"/>
      <c r="D45" s="210"/>
      <c r="E45" s="210"/>
      <c r="F45" s="210"/>
      <c r="G45" s="210"/>
    </row>
    <row r="46" spans="2:8" ht="15.75" thickBot="1" x14ac:dyDescent="0.3">
      <c r="B46" s="199" t="s">
        <v>138</v>
      </c>
      <c r="C46" s="197">
        <f>C44-C45</f>
        <v>127</v>
      </c>
      <c r="D46" s="197">
        <f>D44-D45</f>
        <v>-1</v>
      </c>
      <c r="E46" s="197">
        <f>E44-E45</f>
        <v>-2</v>
      </c>
      <c r="F46" s="197">
        <f>F44-F45</f>
        <v>71</v>
      </c>
      <c r="G46" s="197">
        <f>G44-G45</f>
        <v>59</v>
      </c>
    </row>
    <row r="47" spans="2:8" ht="15.75" thickTop="1" x14ac:dyDescent="0.25">
      <c r="C47" s="193"/>
      <c r="D47" s="193"/>
      <c r="E47" s="193"/>
      <c r="F47" s="193"/>
      <c r="G47" s="193"/>
    </row>
    <row r="48" spans="2:8" ht="30" x14ac:dyDescent="0.25">
      <c r="B48" s="222" t="s">
        <v>202</v>
      </c>
      <c r="C48" s="198">
        <f>C44/C49</f>
        <v>1.7162162162162162</v>
      </c>
      <c r="D48" s="198">
        <f t="shared" ref="D48:G48" si="10">D44/D49</f>
        <v>-1.3513513513513514E-2</v>
      </c>
      <c r="E48" s="198">
        <f t="shared" si="10"/>
        <v>-2.7027027027027029E-2</v>
      </c>
      <c r="F48" s="198">
        <f t="shared" si="10"/>
        <v>0.95945945945945943</v>
      </c>
      <c r="G48" s="198">
        <f t="shared" si="10"/>
        <v>0.79729729729729726</v>
      </c>
    </row>
    <row r="49" spans="2:9" x14ac:dyDescent="0.25">
      <c r="B49" t="s">
        <v>119</v>
      </c>
      <c r="C49" s="193">
        <v>74</v>
      </c>
      <c r="D49" s="193">
        <v>74</v>
      </c>
      <c r="E49" s="193">
        <v>74</v>
      </c>
      <c r="F49" s="193">
        <v>74</v>
      </c>
      <c r="G49" s="193">
        <v>74</v>
      </c>
    </row>
    <row r="52" spans="2:9" ht="30" x14ac:dyDescent="0.25">
      <c r="B52" s="208" t="s">
        <v>152</v>
      </c>
      <c r="C52" s="298">
        <v>173</v>
      </c>
      <c r="D52" s="298">
        <v>-2</v>
      </c>
      <c r="E52" s="298">
        <v>-3</v>
      </c>
      <c r="F52" s="298">
        <v>82</v>
      </c>
      <c r="G52" s="298">
        <f>C52-SUM(D52:F52)</f>
        <v>96</v>
      </c>
    </row>
    <row r="53" spans="2:9" x14ac:dyDescent="0.25">
      <c r="B53" s="199" t="s">
        <v>32</v>
      </c>
      <c r="C53" s="193">
        <v>7</v>
      </c>
      <c r="D53" s="193">
        <v>0</v>
      </c>
      <c r="E53" s="193">
        <v>0</v>
      </c>
      <c r="F53" s="193">
        <v>0</v>
      </c>
      <c r="G53" s="207">
        <f t="shared" ref="G53:G55" si="11">C53-SUM(D53:F53)</f>
        <v>7</v>
      </c>
    </row>
    <row r="54" spans="2:9" x14ac:dyDescent="0.25">
      <c r="B54" s="199" t="s">
        <v>153</v>
      </c>
      <c r="C54" s="193">
        <v>2</v>
      </c>
      <c r="D54" s="193">
        <v>2</v>
      </c>
      <c r="E54" s="193">
        <v>0</v>
      </c>
      <c r="F54" s="193">
        <v>0</v>
      </c>
      <c r="G54" s="207">
        <f t="shared" si="11"/>
        <v>0</v>
      </c>
    </row>
    <row r="55" spans="2:9" x14ac:dyDescent="0.25">
      <c r="B55" s="199" t="s">
        <v>13</v>
      </c>
      <c r="C55" s="193">
        <v>12</v>
      </c>
      <c r="D55" s="193">
        <v>0</v>
      </c>
      <c r="E55" s="193">
        <v>0</v>
      </c>
      <c r="F55" s="193">
        <v>0</v>
      </c>
      <c r="G55" s="207">
        <f t="shared" si="11"/>
        <v>12</v>
      </c>
    </row>
    <row r="56" spans="2:9" ht="15.75" thickBot="1" x14ac:dyDescent="0.3">
      <c r="B56" s="199" t="s">
        <v>120</v>
      </c>
      <c r="C56" s="194">
        <f>SUM(C52:C55)</f>
        <v>194</v>
      </c>
      <c r="D56" s="194">
        <f t="shared" ref="D56:E56" si="12">SUM(D52:D55)</f>
        <v>0</v>
      </c>
      <c r="E56" s="194">
        <f t="shared" si="12"/>
        <v>-3</v>
      </c>
      <c r="F56" s="194">
        <f>SUM(F52:F55)</f>
        <v>82</v>
      </c>
      <c r="G56" s="194">
        <f>SUM(G52:G55)</f>
        <v>115</v>
      </c>
    </row>
    <row r="57" spans="2:9" ht="15.75" thickTop="1" x14ac:dyDescent="0.25"/>
    <row r="59" spans="2:9" x14ac:dyDescent="0.25">
      <c r="C59" s="322" t="s">
        <v>182</v>
      </c>
      <c r="D59" s="322"/>
      <c r="E59" s="322"/>
      <c r="F59" s="322"/>
      <c r="G59" s="322"/>
      <c r="H59" s="322"/>
      <c r="I59" s="292"/>
    </row>
    <row r="60" spans="2:9" x14ac:dyDescent="0.25">
      <c r="C60" s="314" t="s">
        <v>178</v>
      </c>
      <c r="D60" s="314"/>
      <c r="E60" s="314"/>
      <c r="F60" s="314"/>
      <c r="G60" s="314"/>
      <c r="H60" s="314"/>
    </row>
    <row r="61" spans="2:9" ht="45" x14ac:dyDescent="0.25">
      <c r="C61" s="195" t="s">
        <v>116</v>
      </c>
      <c r="D61" s="196" t="s">
        <v>184</v>
      </c>
      <c r="E61" s="196" t="s">
        <v>69</v>
      </c>
      <c r="F61" s="196" t="s">
        <v>109</v>
      </c>
      <c r="G61" s="196" t="s">
        <v>4</v>
      </c>
      <c r="H61" s="196" t="s">
        <v>121</v>
      </c>
      <c r="I61" s="196" t="s">
        <v>117</v>
      </c>
    </row>
    <row r="62" spans="2:9" x14ac:dyDescent="0.25">
      <c r="B62" t="s">
        <v>118</v>
      </c>
      <c r="C62" s="192">
        <v>7043</v>
      </c>
      <c r="D62" s="192">
        <v>0</v>
      </c>
      <c r="E62" s="192">
        <v>0</v>
      </c>
      <c r="F62" s="192">
        <v>0</v>
      </c>
      <c r="G62" s="192">
        <v>0</v>
      </c>
      <c r="H62" s="192">
        <v>0</v>
      </c>
      <c r="I62" s="192">
        <f>SUM(C62:H62)</f>
        <v>7043</v>
      </c>
    </row>
    <row r="63" spans="2:9" x14ac:dyDescent="0.25">
      <c r="B63" t="s">
        <v>2</v>
      </c>
      <c r="C63" s="193">
        <v>6191</v>
      </c>
      <c r="D63" s="193">
        <v>0</v>
      </c>
      <c r="E63" s="193">
        <v>0</v>
      </c>
      <c r="F63" s="193">
        <v>0</v>
      </c>
      <c r="G63" s="193">
        <v>0</v>
      </c>
      <c r="H63" s="193">
        <v>0</v>
      </c>
      <c r="I63" s="193">
        <f>SUM(C63:H63)</f>
        <v>6191</v>
      </c>
    </row>
    <row r="64" spans="2:9" x14ac:dyDescent="0.25">
      <c r="B64" t="s">
        <v>3</v>
      </c>
      <c r="C64" s="193">
        <v>337</v>
      </c>
      <c r="D64" s="193">
        <v>0</v>
      </c>
      <c r="E64" s="193">
        <v>0</v>
      </c>
      <c r="F64" s="193">
        <v>84</v>
      </c>
      <c r="G64" s="193">
        <v>0</v>
      </c>
      <c r="H64" s="193">
        <v>0</v>
      </c>
      <c r="I64" s="193">
        <f t="shared" ref="I64:I69" si="13">C64-E64-F64-G64-H64-D64</f>
        <v>253</v>
      </c>
    </row>
    <row r="65" spans="2:10" x14ac:dyDescent="0.25">
      <c r="B65" t="s">
        <v>0</v>
      </c>
      <c r="C65" s="193">
        <v>4</v>
      </c>
      <c r="D65" s="193">
        <v>4</v>
      </c>
      <c r="E65" s="193">
        <v>0</v>
      </c>
      <c r="F65" s="193">
        <v>0</v>
      </c>
      <c r="G65" s="193">
        <v>0</v>
      </c>
      <c r="H65" s="193">
        <v>0</v>
      </c>
      <c r="I65" s="193">
        <f t="shared" si="13"/>
        <v>0</v>
      </c>
    </row>
    <row r="66" spans="2:10" x14ac:dyDescent="0.25">
      <c r="B66" t="s">
        <v>69</v>
      </c>
      <c r="C66" s="193">
        <v>90</v>
      </c>
      <c r="D66" s="193">
        <v>0</v>
      </c>
      <c r="E66" s="193">
        <v>90</v>
      </c>
      <c r="F66" s="193">
        <v>0</v>
      </c>
      <c r="G66" s="193">
        <v>0</v>
      </c>
      <c r="H66" s="193">
        <v>0</v>
      </c>
      <c r="I66" s="193">
        <f t="shared" si="13"/>
        <v>0</v>
      </c>
    </row>
    <row r="67" spans="2:10" x14ac:dyDescent="0.25">
      <c r="B67" t="s">
        <v>4</v>
      </c>
      <c r="C67" s="193">
        <v>14</v>
      </c>
      <c r="D67" s="193">
        <v>0</v>
      </c>
      <c r="E67" s="193">
        <v>0</v>
      </c>
      <c r="F67" s="193">
        <v>0</v>
      </c>
      <c r="G67" s="193">
        <v>14</v>
      </c>
      <c r="H67" s="193">
        <v>0</v>
      </c>
      <c r="I67" s="193">
        <f t="shared" si="13"/>
        <v>0</v>
      </c>
    </row>
    <row r="68" spans="2:10" x14ac:dyDescent="0.25">
      <c r="B68" t="s">
        <v>185</v>
      </c>
      <c r="C68" s="193">
        <v>-10</v>
      </c>
      <c r="D68" s="193">
        <v>0</v>
      </c>
      <c r="E68" s="193">
        <v>0</v>
      </c>
      <c r="F68" s="193">
        <v>0</v>
      </c>
      <c r="G68" s="193">
        <v>0</v>
      </c>
      <c r="H68" s="193">
        <v>0</v>
      </c>
      <c r="I68" s="193">
        <f t="shared" si="13"/>
        <v>-10</v>
      </c>
    </row>
    <row r="69" spans="2:10" x14ac:dyDescent="0.25">
      <c r="B69" s="199" t="s">
        <v>45</v>
      </c>
      <c r="C69" s="206">
        <f>C62-SUM(C63:C68)</f>
        <v>417</v>
      </c>
      <c r="D69" s="206">
        <f>D62-SUM(D63:D67)</f>
        <v>-4</v>
      </c>
      <c r="E69" s="206">
        <f>-SUM(E64:E67)</f>
        <v>-90</v>
      </c>
      <c r="F69" s="206">
        <f>-SUM(F64:F67)</f>
        <v>-84</v>
      </c>
      <c r="G69" s="206">
        <f>-SUM(G64:G67)</f>
        <v>-14</v>
      </c>
      <c r="H69" s="206">
        <f>-SUM(H64:H67)</f>
        <v>0</v>
      </c>
      <c r="I69" s="206">
        <f t="shared" si="13"/>
        <v>609</v>
      </c>
    </row>
    <row r="70" spans="2:10" x14ac:dyDescent="0.25">
      <c r="B70" t="s">
        <v>123</v>
      </c>
      <c r="C70" s="193">
        <v>-99</v>
      </c>
      <c r="D70" s="193">
        <v>0</v>
      </c>
      <c r="E70" s="193">
        <v>0</v>
      </c>
      <c r="F70" s="193">
        <v>0</v>
      </c>
      <c r="G70" s="193">
        <v>0</v>
      </c>
      <c r="H70" s="193">
        <v>5</v>
      </c>
      <c r="I70" s="193">
        <f>C70-H70</f>
        <v>-104</v>
      </c>
    </row>
    <row r="71" spans="2:10" ht="30" x14ac:dyDescent="0.25">
      <c r="B71" s="208" t="s">
        <v>152</v>
      </c>
      <c r="C71" s="206">
        <f>C69+C70</f>
        <v>318</v>
      </c>
      <c r="D71" s="206">
        <f>SUM(D69:D70)</f>
        <v>-4</v>
      </c>
      <c r="E71" s="206">
        <f>SUM(E69:E70)</f>
        <v>-90</v>
      </c>
      <c r="F71" s="206">
        <f>SUM(F69:F70)</f>
        <v>-84</v>
      </c>
      <c r="G71" s="206">
        <f>SUM(G69:G70)</f>
        <v>-14</v>
      </c>
      <c r="H71" s="206">
        <f>SUM(H69:H70)</f>
        <v>5</v>
      </c>
      <c r="I71" s="206">
        <f>C71-E71-F71-G71-H71-D71</f>
        <v>505</v>
      </c>
    </row>
    <row r="72" spans="2:10" x14ac:dyDescent="0.25">
      <c r="B72" t="s">
        <v>203</v>
      </c>
      <c r="C72" s="193">
        <v>-72</v>
      </c>
      <c r="D72" s="193">
        <v>2</v>
      </c>
      <c r="E72" s="274">
        <v>27</v>
      </c>
      <c r="F72" s="193">
        <v>32.76</v>
      </c>
      <c r="G72" s="193">
        <v>5</v>
      </c>
      <c r="H72" s="193">
        <v>-1.17</v>
      </c>
      <c r="I72" s="193">
        <f>C72-E72-F72-G72-H72-D72</f>
        <v>-137.59</v>
      </c>
    </row>
    <row r="73" spans="2:10" x14ac:dyDescent="0.25">
      <c r="B73" s="199" t="s">
        <v>5</v>
      </c>
      <c r="C73" s="209">
        <f>C71+C72</f>
        <v>246</v>
      </c>
      <c r="D73" s="209">
        <f>SUM(D71:D72)</f>
        <v>-2</v>
      </c>
      <c r="E73" s="209">
        <f>E71+E72</f>
        <v>-63</v>
      </c>
      <c r="F73" s="209">
        <f>F71+F72</f>
        <v>-51.24</v>
      </c>
      <c r="G73" s="209">
        <f>G71+G72</f>
        <v>-9</v>
      </c>
      <c r="H73" s="209">
        <f>H71+H72</f>
        <v>3.83</v>
      </c>
      <c r="I73" s="209">
        <f>I71+I72</f>
        <v>367.40999999999997</v>
      </c>
    </row>
    <row r="74" spans="2:10" ht="30" x14ac:dyDescent="0.25">
      <c r="B74" s="208" t="s">
        <v>137</v>
      </c>
      <c r="C74" s="210">
        <v>2</v>
      </c>
      <c r="D74" s="210">
        <v>0</v>
      </c>
      <c r="E74" s="210">
        <v>0</v>
      </c>
      <c r="F74" s="210">
        <v>0</v>
      </c>
      <c r="G74" s="210">
        <v>0</v>
      </c>
      <c r="H74" s="210">
        <v>0</v>
      </c>
      <c r="I74" s="210">
        <f>SUM(C74:G74)</f>
        <v>2</v>
      </c>
    </row>
    <row r="75" spans="2:10" ht="15.75" thickBot="1" x14ac:dyDescent="0.3">
      <c r="B75" s="199" t="s">
        <v>138</v>
      </c>
      <c r="C75" s="197">
        <f>C73-C74</f>
        <v>244</v>
      </c>
      <c r="D75" s="197">
        <f>SUM(D73:D74)</f>
        <v>-2</v>
      </c>
      <c r="E75" s="197">
        <f>E73-E74</f>
        <v>-63</v>
      </c>
      <c r="F75" s="197">
        <f>F73-F74</f>
        <v>-51.24</v>
      </c>
      <c r="G75" s="197">
        <f>G73-G74</f>
        <v>-9</v>
      </c>
      <c r="H75" s="197">
        <f>H73-H74</f>
        <v>3.83</v>
      </c>
      <c r="I75" s="197">
        <f>I73-I74</f>
        <v>365.40999999999997</v>
      </c>
    </row>
    <row r="76" spans="2:10" ht="15.75" thickTop="1" x14ac:dyDescent="0.25">
      <c r="C76" s="193"/>
      <c r="D76" s="193"/>
      <c r="E76" s="193"/>
      <c r="F76" s="193"/>
      <c r="G76" s="193"/>
      <c r="H76" s="193"/>
      <c r="I76" s="193"/>
    </row>
    <row r="77" spans="2:10" ht="30" x14ac:dyDescent="0.25">
      <c r="B77" s="222" t="s">
        <v>202</v>
      </c>
      <c r="C77" s="198">
        <v>2.35</v>
      </c>
      <c r="D77" s="198">
        <v>-0.02</v>
      </c>
      <c r="E77" s="205">
        <v>-0.6</v>
      </c>
      <c r="F77" s="205">
        <v>-0.49</v>
      </c>
      <c r="G77" s="221">
        <v>-0.09</v>
      </c>
      <c r="H77" s="221">
        <v>0.04</v>
      </c>
      <c r="I77" s="291">
        <v>3.51</v>
      </c>
      <c r="J77" s="190"/>
    </row>
    <row r="78" spans="2:10" x14ac:dyDescent="0.25">
      <c r="B78" t="s">
        <v>119</v>
      </c>
      <c r="C78" s="193">
        <v>104</v>
      </c>
      <c r="D78" s="193">
        <v>104</v>
      </c>
      <c r="E78" s="193">
        <v>104</v>
      </c>
      <c r="F78" s="193">
        <v>104</v>
      </c>
      <c r="G78" s="193">
        <v>104</v>
      </c>
      <c r="H78" s="193">
        <v>104</v>
      </c>
      <c r="I78" s="207">
        <v>104</v>
      </c>
    </row>
    <row r="81" spans="2:9" ht="30" x14ac:dyDescent="0.25">
      <c r="B81" s="208" t="s">
        <v>152</v>
      </c>
      <c r="C81" s="298">
        <v>318</v>
      </c>
      <c r="D81" s="298">
        <v>-4</v>
      </c>
      <c r="E81" s="298">
        <v>-90</v>
      </c>
      <c r="F81" s="298">
        <v>-84</v>
      </c>
      <c r="G81" s="298">
        <v>-14</v>
      </c>
      <c r="H81" s="298">
        <v>5</v>
      </c>
      <c r="I81" s="298">
        <f>C81-E81-F81-G81-H81-D81</f>
        <v>505</v>
      </c>
    </row>
    <row r="82" spans="2:9" x14ac:dyDescent="0.25">
      <c r="B82" s="199" t="s">
        <v>32</v>
      </c>
      <c r="C82" s="193">
        <v>38</v>
      </c>
      <c r="D82" s="193">
        <v>0</v>
      </c>
      <c r="E82" s="193">
        <v>0</v>
      </c>
      <c r="F82" s="193">
        <v>0</v>
      </c>
      <c r="G82" s="193">
        <v>0</v>
      </c>
      <c r="H82" s="193">
        <v>0</v>
      </c>
      <c r="I82" s="193">
        <f>C82-E82-F82-G82-H82</f>
        <v>38</v>
      </c>
    </row>
    <row r="83" spans="2:9" x14ac:dyDescent="0.25">
      <c r="B83" s="199" t="s">
        <v>153</v>
      </c>
      <c r="C83" s="193">
        <v>84</v>
      </c>
      <c r="D83" s="193">
        <v>0</v>
      </c>
      <c r="E83" s="193">
        <v>0</v>
      </c>
      <c r="F83" s="193">
        <v>84</v>
      </c>
      <c r="G83" s="193">
        <v>0</v>
      </c>
      <c r="H83" s="193">
        <v>0</v>
      </c>
      <c r="I83" s="193">
        <f>C83-E83-F83-G83-H83</f>
        <v>0</v>
      </c>
    </row>
    <row r="84" spans="2:9" x14ac:dyDescent="0.25">
      <c r="B84" s="199" t="s">
        <v>13</v>
      </c>
      <c r="C84" s="193">
        <v>86</v>
      </c>
      <c r="D84" s="193">
        <v>0</v>
      </c>
      <c r="E84" s="193">
        <v>0</v>
      </c>
      <c r="F84" s="193">
        <v>0</v>
      </c>
      <c r="G84" s="193">
        <v>0</v>
      </c>
      <c r="H84" s="193">
        <v>0</v>
      </c>
      <c r="I84" s="193">
        <f>C84-E84-F84-G84-H84</f>
        <v>86</v>
      </c>
    </row>
    <row r="85" spans="2:9" ht="15.75" thickBot="1" x14ac:dyDescent="0.3">
      <c r="B85" s="199" t="s">
        <v>120</v>
      </c>
      <c r="C85" s="194">
        <f>SUM(C81:C84)</f>
        <v>526</v>
      </c>
      <c r="D85" s="194">
        <f>SUM(D81:D84)</f>
        <v>-4</v>
      </c>
      <c r="E85" s="194">
        <f>SUM(E81:E84)</f>
        <v>-90</v>
      </c>
      <c r="F85" s="194">
        <f t="shared" ref="F85:G85" si="14">SUM(F81:F84)</f>
        <v>0</v>
      </c>
      <c r="G85" s="194">
        <f t="shared" si="14"/>
        <v>-14</v>
      </c>
      <c r="H85" s="194">
        <f>SUM(H81:H84)</f>
        <v>5</v>
      </c>
      <c r="I85" s="194">
        <f>SUM(I81:I84)</f>
        <v>629</v>
      </c>
    </row>
    <row r="86" spans="2:9" ht="15.75" thickTop="1" x14ac:dyDescent="0.25"/>
    <row r="87" spans="2:9" x14ac:dyDescent="0.25">
      <c r="B87" s="193"/>
    </row>
    <row r="89" spans="2:9" x14ac:dyDescent="0.25">
      <c r="C89" s="312" t="s">
        <v>183</v>
      </c>
      <c r="D89" s="312"/>
      <c r="E89" s="312"/>
      <c r="F89" s="312"/>
      <c r="G89" s="312"/>
      <c r="H89" s="312"/>
      <c r="I89" s="200"/>
    </row>
    <row r="90" spans="2:9" x14ac:dyDescent="0.25">
      <c r="C90" s="314" t="s">
        <v>178</v>
      </c>
      <c r="D90" s="314"/>
      <c r="E90" s="314"/>
      <c r="F90" s="314"/>
      <c r="G90" s="314"/>
      <c r="H90" s="314"/>
    </row>
    <row r="91" spans="2:9" ht="46.9" customHeight="1" x14ac:dyDescent="0.25">
      <c r="C91" s="195" t="s">
        <v>116</v>
      </c>
      <c r="D91" s="196" t="s">
        <v>184</v>
      </c>
      <c r="E91" s="196" t="s">
        <v>200</v>
      </c>
      <c r="F91" s="196" t="s">
        <v>4</v>
      </c>
      <c r="G91" s="196" t="s">
        <v>68</v>
      </c>
      <c r="H91" s="196" t="s">
        <v>117</v>
      </c>
    </row>
    <row r="92" spans="2:9" x14ac:dyDescent="0.25">
      <c r="B92" t="s">
        <v>118</v>
      </c>
      <c r="C92" s="192">
        <v>5086</v>
      </c>
      <c r="D92" s="192">
        <v>0</v>
      </c>
      <c r="E92" s="192">
        <v>0</v>
      </c>
      <c r="F92" s="192">
        <v>0</v>
      </c>
      <c r="G92" s="192">
        <v>0</v>
      </c>
      <c r="H92" s="192">
        <f>SUM(C92:G92)</f>
        <v>5086</v>
      </c>
    </row>
    <row r="93" spans="2:9" x14ac:dyDescent="0.25">
      <c r="B93" t="s">
        <v>2</v>
      </c>
      <c r="C93" s="193">
        <v>4468</v>
      </c>
      <c r="D93" s="193">
        <v>0</v>
      </c>
      <c r="E93" s="193">
        <v>0</v>
      </c>
      <c r="F93" s="193">
        <v>0</v>
      </c>
      <c r="G93" s="193">
        <v>0</v>
      </c>
      <c r="H93" s="193">
        <f>SUM(C93:G93)</f>
        <v>4468</v>
      </c>
    </row>
    <row r="94" spans="2:9" x14ac:dyDescent="0.25">
      <c r="B94" t="s">
        <v>3</v>
      </c>
      <c r="C94" s="193">
        <v>241</v>
      </c>
      <c r="D94" s="193">
        <v>0</v>
      </c>
      <c r="E94" s="193">
        <v>9</v>
      </c>
      <c r="F94" s="193">
        <v>0</v>
      </c>
      <c r="G94" s="193">
        <v>0</v>
      </c>
      <c r="H94" s="193">
        <f>C94-SUM(D94:G94)</f>
        <v>232</v>
      </c>
    </row>
    <row r="95" spans="2:9" x14ac:dyDescent="0.25">
      <c r="B95" t="s">
        <v>0</v>
      </c>
      <c r="C95" s="193">
        <v>73</v>
      </c>
      <c r="D95" s="193">
        <v>73</v>
      </c>
      <c r="E95" s="193">
        <v>0</v>
      </c>
      <c r="F95" s="193">
        <v>0</v>
      </c>
      <c r="G95" s="193">
        <v>0</v>
      </c>
      <c r="H95" s="193">
        <f t="shared" ref="H95:H96" si="15">C95-SUM(D95:G95)</f>
        <v>0</v>
      </c>
    </row>
    <row r="96" spans="2:9" x14ac:dyDescent="0.25">
      <c r="B96" t="s">
        <v>4</v>
      </c>
      <c r="C96" s="193">
        <v>6</v>
      </c>
      <c r="D96" s="193">
        <v>0</v>
      </c>
      <c r="E96" s="193">
        <v>0</v>
      </c>
      <c r="F96" s="193">
        <v>6</v>
      </c>
      <c r="G96" s="193">
        <v>0</v>
      </c>
      <c r="H96" s="193">
        <f t="shared" si="15"/>
        <v>0</v>
      </c>
    </row>
    <row r="97" spans="2:10" x14ac:dyDescent="0.25">
      <c r="B97" s="199" t="s">
        <v>45</v>
      </c>
      <c r="C97" s="206">
        <f>C92-SUM(C93:C96)</f>
        <v>298</v>
      </c>
      <c r="D97" s="206">
        <f>D92-SUM(D93:D96)</f>
        <v>-73</v>
      </c>
      <c r="E97" s="206">
        <f>-SUM(E94:E96)</f>
        <v>-9</v>
      </c>
      <c r="F97" s="206">
        <f>-SUM(F94:F96)</f>
        <v>-6</v>
      </c>
      <c r="G97" s="206">
        <f>-SUM(G94:G96)</f>
        <v>0</v>
      </c>
      <c r="H97" s="206">
        <f>H92-SUM(H93:H96)</f>
        <v>386</v>
      </c>
    </row>
    <row r="98" spans="2:10" x14ac:dyDescent="0.25">
      <c r="B98" t="s">
        <v>199</v>
      </c>
      <c r="C98" s="193">
        <v>30</v>
      </c>
      <c r="D98" s="193">
        <v>0</v>
      </c>
      <c r="E98" s="193">
        <v>0</v>
      </c>
      <c r="F98" s="193">
        <v>0</v>
      </c>
      <c r="G98" s="193">
        <v>82</v>
      </c>
      <c r="H98" s="193">
        <f>C98-G98</f>
        <v>-52</v>
      </c>
    </row>
    <row r="99" spans="2:10" ht="30" x14ac:dyDescent="0.25">
      <c r="B99" s="208" t="s">
        <v>152</v>
      </c>
      <c r="C99" s="206">
        <f>C97+C98</f>
        <v>328</v>
      </c>
      <c r="D99" s="206">
        <f>SUM(D97:D98)</f>
        <v>-73</v>
      </c>
      <c r="E99" s="206">
        <f>SUM(E97:E98)</f>
        <v>-9</v>
      </c>
      <c r="F99" s="206">
        <f>SUM(F97:F98)</f>
        <v>-6</v>
      </c>
      <c r="G99" s="206">
        <f>SUM(G97:G98)</f>
        <v>82</v>
      </c>
      <c r="H99" s="206">
        <f>SUM(H97:H98)</f>
        <v>334</v>
      </c>
    </row>
    <row r="100" spans="2:10" x14ac:dyDescent="0.25">
      <c r="B100" t="s">
        <v>203</v>
      </c>
      <c r="C100" s="193">
        <v>-92</v>
      </c>
      <c r="D100" s="193">
        <v>28</v>
      </c>
      <c r="E100" s="193">
        <v>4</v>
      </c>
      <c r="F100" s="193">
        <v>2</v>
      </c>
      <c r="G100" s="193">
        <v>-11</v>
      </c>
      <c r="H100" s="193">
        <f>C100-SUM(D100:G100)</f>
        <v>-115</v>
      </c>
    </row>
    <row r="101" spans="2:10" x14ac:dyDescent="0.25">
      <c r="B101" s="199" t="s">
        <v>5</v>
      </c>
      <c r="C101" s="209">
        <f>C99+C100</f>
        <v>236</v>
      </c>
      <c r="D101" s="209">
        <f>SUM(D99:D100)</f>
        <v>-45</v>
      </c>
      <c r="E101" s="209">
        <f>E99+E100</f>
        <v>-5</v>
      </c>
      <c r="F101" s="209">
        <f>F99+F100</f>
        <v>-4</v>
      </c>
      <c r="G101" s="209">
        <f>G99+G100</f>
        <v>71</v>
      </c>
      <c r="H101" s="209">
        <f>H99+H100</f>
        <v>219</v>
      </c>
    </row>
    <row r="102" spans="2:10" ht="30" x14ac:dyDescent="0.25">
      <c r="B102" s="208" t="s">
        <v>137</v>
      </c>
      <c r="C102" s="210">
        <v>18</v>
      </c>
      <c r="D102" s="210">
        <v>0</v>
      </c>
      <c r="E102" s="210">
        <v>0</v>
      </c>
      <c r="F102" s="210">
        <v>0</v>
      </c>
      <c r="G102" s="210">
        <v>0</v>
      </c>
      <c r="H102" s="210">
        <f>SUM(C102:G102)</f>
        <v>18</v>
      </c>
    </row>
    <row r="103" spans="2:10" ht="15.75" thickBot="1" x14ac:dyDescent="0.3">
      <c r="B103" s="199" t="s">
        <v>138</v>
      </c>
      <c r="C103" s="197">
        <f>C101+C102</f>
        <v>254</v>
      </c>
      <c r="D103" s="197">
        <f>SUM(D101:D102)</f>
        <v>-45</v>
      </c>
      <c r="E103" s="197">
        <f>E101-E102</f>
        <v>-5</v>
      </c>
      <c r="F103" s="197">
        <f>F101-F102</f>
        <v>-4</v>
      </c>
      <c r="G103" s="197">
        <f>G101-G102</f>
        <v>71</v>
      </c>
      <c r="H103" s="197">
        <f>C103-SUM(D103:G103)</f>
        <v>237</v>
      </c>
    </row>
    <row r="104" spans="2:10" ht="15.75" thickTop="1" x14ac:dyDescent="0.25">
      <c r="C104" s="193"/>
      <c r="D104" s="193"/>
      <c r="E104" s="193"/>
      <c r="F104" s="193"/>
      <c r="G104" s="193"/>
      <c r="H104" s="193"/>
    </row>
    <row r="105" spans="2:10" ht="30" x14ac:dyDescent="0.25">
      <c r="B105" s="222" t="s">
        <v>202</v>
      </c>
      <c r="C105" s="198">
        <f>C101/C106</f>
        <v>3.189189189189189</v>
      </c>
      <c r="D105" s="198">
        <f t="shared" ref="D105:H105" si="16">D101/D106</f>
        <v>-0.60810810810810811</v>
      </c>
      <c r="E105" s="198">
        <f t="shared" si="16"/>
        <v>-6.7567567567567571E-2</v>
      </c>
      <c r="F105" s="198">
        <f t="shared" si="16"/>
        <v>-5.4054054054054057E-2</v>
      </c>
      <c r="G105" s="198">
        <f t="shared" si="16"/>
        <v>0.95945945945945943</v>
      </c>
      <c r="H105" s="198">
        <f t="shared" si="16"/>
        <v>2.9594594594594597</v>
      </c>
      <c r="J105" s="198"/>
    </row>
    <row r="106" spans="2:10" x14ac:dyDescent="0.25">
      <c r="B106" t="s">
        <v>119</v>
      </c>
      <c r="C106" s="193">
        <v>74</v>
      </c>
      <c r="D106" s="193">
        <v>74</v>
      </c>
      <c r="E106" s="193">
        <v>74</v>
      </c>
      <c r="F106" s="193">
        <v>74</v>
      </c>
      <c r="G106" s="193">
        <v>74</v>
      </c>
      <c r="H106" s="193">
        <v>74</v>
      </c>
    </row>
    <row r="109" spans="2:10" ht="26.45" customHeight="1" x14ac:dyDescent="0.25">
      <c r="B109" s="208" t="s">
        <v>152</v>
      </c>
      <c r="C109" s="298">
        <v>328</v>
      </c>
      <c r="D109" s="298">
        <v>-73</v>
      </c>
      <c r="E109" s="298">
        <v>-9</v>
      </c>
      <c r="F109" s="298">
        <v>-6</v>
      </c>
      <c r="G109" s="298">
        <v>82</v>
      </c>
      <c r="H109" s="298">
        <f>C109-SUM(D109:G109)</f>
        <v>334</v>
      </c>
    </row>
    <row r="110" spans="2:10" x14ac:dyDescent="0.25">
      <c r="B110" s="199" t="s">
        <v>32</v>
      </c>
      <c r="C110" s="193">
        <v>35</v>
      </c>
      <c r="D110" s="193">
        <v>0</v>
      </c>
      <c r="E110" s="193">
        <v>0</v>
      </c>
      <c r="F110" s="193">
        <v>0</v>
      </c>
      <c r="G110" s="193">
        <v>0</v>
      </c>
      <c r="H110" s="207">
        <f t="shared" ref="H110:H112" si="17">C110-SUM(D110:G110)</f>
        <v>35</v>
      </c>
    </row>
    <row r="111" spans="2:10" x14ac:dyDescent="0.25">
      <c r="B111" s="199" t="s">
        <v>153</v>
      </c>
      <c r="C111" s="193">
        <v>9</v>
      </c>
      <c r="D111" s="193">
        <v>0</v>
      </c>
      <c r="E111" s="193">
        <v>9</v>
      </c>
      <c r="F111" s="193">
        <v>0</v>
      </c>
      <c r="G111" s="193">
        <v>0</v>
      </c>
      <c r="H111" s="207">
        <f t="shared" si="17"/>
        <v>0</v>
      </c>
    </row>
    <row r="112" spans="2:10" x14ac:dyDescent="0.25">
      <c r="B112" s="199" t="s">
        <v>13</v>
      </c>
      <c r="C112" s="193">
        <v>54</v>
      </c>
      <c r="D112" s="193">
        <v>0</v>
      </c>
      <c r="E112" s="193">
        <v>0</v>
      </c>
      <c r="F112" s="193">
        <v>0</v>
      </c>
      <c r="G112" s="193">
        <v>0</v>
      </c>
      <c r="H112" s="207">
        <f t="shared" si="17"/>
        <v>54</v>
      </c>
    </row>
    <row r="113" spans="2:8" ht="15.75" thickBot="1" x14ac:dyDescent="0.3">
      <c r="B113" s="199" t="s">
        <v>120</v>
      </c>
      <c r="C113" s="194">
        <f t="shared" ref="C113:G113" si="18">SUM(C109:C112)</f>
        <v>426</v>
      </c>
      <c r="D113" s="194">
        <f t="shared" si="18"/>
        <v>-73</v>
      </c>
      <c r="E113" s="194">
        <f t="shared" si="18"/>
        <v>0</v>
      </c>
      <c r="F113" s="194">
        <f t="shared" si="18"/>
        <v>-6</v>
      </c>
      <c r="G113" s="194">
        <f t="shared" si="18"/>
        <v>82</v>
      </c>
      <c r="H113" s="194">
        <f>SUM(H109:H112)</f>
        <v>423</v>
      </c>
    </row>
    <row r="114" spans="2:8" ht="15.75" thickTop="1" x14ac:dyDescent="0.25"/>
    <row r="116" spans="2:8" x14ac:dyDescent="0.25">
      <c r="B116" s="297" t="s">
        <v>106</v>
      </c>
    </row>
    <row r="117" spans="2:8" x14ac:dyDescent="0.25">
      <c r="B117" s="297" t="s">
        <v>201</v>
      </c>
    </row>
    <row r="118" spans="2:8" x14ac:dyDescent="0.25">
      <c r="B118" s="297" t="s">
        <v>204</v>
      </c>
    </row>
    <row r="121" spans="2:8" x14ac:dyDescent="0.25">
      <c r="B121" s="190"/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C89:H89"/>
    <mergeCell ref="C90:H90"/>
    <mergeCell ref="C4:H4"/>
    <mergeCell ref="C5:H5"/>
    <mergeCell ref="C60:H60"/>
    <mergeCell ref="C59:H59"/>
    <mergeCell ref="C34:G34"/>
    <mergeCell ref="C33:G33"/>
  </mergeCells>
  <pageMargins left="0.7" right="0.7" top="0.5" bottom="0.5" header="0.3" footer="0.3"/>
  <pageSetup paperSize="5" scale="47" orientation="portrait" r:id="rId4"/>
  <ignoredErrors>
    <ignoredError sqref="D18:D20 D73 D75 D101 H15 H10" formula="1"/>
    <ignoredError sqref="I63:I69 I71:I74 E69:H69 E96:G97 D40:G40 E14:G14" formulaRange="1"/>
    <ignoredError sqref="I70" formula="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K11"/>
  <sheetViews>
    <sheetView workbookViewId="0">
      <selection activeCell="B2" sqref="B2:J2"/>
    </sheetView>
  </sheetViews>
  <sheetFormatPr defaultColWidth="9.140625" defaultRowHeight="15" x14ac:dyDescent="0.25"/>
  <cols>
    <col min="1" max="1" width="3" style="5" customWidth="1"/>
    <col min="2" max="2" width="49.85546875" style="5" customWidth="1"/>
    <col min="3" max="8" width="11.85546875" style="5" customWidth="1"/>
    <col min="9" max="9" width="10.85546875" style="5" customWidth="1"/>
    <col min="10" max="10" width="12.85546875" style="5" customWidth="1"/>
    <col min="11" max="16384" width="9.140625" style="5"/>
  </cols>
  <sheetData>
    <row r="2" spans="2:11" ht="31.5" x14ac:dyDescent="0.5">
      <c r="B2" s="306" t="s">
        <v>194</v>
      </c>
      <c r="C2" s="323"/>
      <c r="D2" s="323"/>
      <c r="E2" s="323"/>
      <c r="F2" s="323"/>
      <c r="G2" s="323"/>
      <c r="H2" s="323"/>
      <c r="I2" s="323"/>
      <c r="J2" s="323"/>
    </row>
    <row r="3" spans="2:11" ht="11.25" customHeight="1" x14ac:dyDescent="0.5">
      <c r="B3" s="238"/>
      <c r="C3" s="248"/>
      <c r="D3" s="248"/>
      <c r="E3" s="248"/>
      <c r="F3" s="248"/>
      <c r="G3" s="248"/>
      <c r="H3" s="248"/>
      <c r="I3" s="248"/>
      <c r="J3" s="248"/>
    </row>
    <row r="4" spans="2:11" ht="33" customHeight="1" thickBot="1" x14ac:dyDescent="0.3">
      <c r="C4" s="249" t="s">
        <v>8</v>
      </c>
      <c r="D4" s="249" t="s">
        <v>42</v>
      </c>
      <c r="E4" s="249" t="s">
        <v>43</v>
      </c>
      <c r="F4" s="249" t="s">
        <v>44</v>
      </c>
      <c r="G4" s="249" t="s">
        <v>24</v>
      </c>
      <c r="H4" s="249" t="s">
        <v>7</v>
      </c>
      <c r="I4" s="249" t="s">
        <v>92</v>
      </c>
      <c r="J4" s="249" t="s">
        <v>164</v>
      </c>
    </row>
    <row r="5" spans="2:11" ht="15" customHeight="1" x14ac:dyDescent="0.25">
      <c r="B5" s="250" t="s">
        <v>104</v>
      </c>
      <c r="C5" s="324" t="s">
        <v>25</v>
      </c>
      <c r="D5" s="324"/>
      <c r="E5" s="324"/>
      <c r="F5" s="324"/>
      <c r="G5" s="324"/>
      <c r="H5" s="324"/>
      <c r="I5" s="324"/>
      <c r="J5" s="324"/>
    </row>
    <row r="6" spans="2:11" ht="15.75" x14ac:dyDescent="0.25">
      <c r="B6" s="252" t="s">
        <v>165</v>
      </c>
      <c r="C6" s="253">
        <v>1382</v>
      </c>
      <c r="D6" s="253">
        <v>1405</v>
      </c>
      <c r="E6" s="253">
        <v>1401</v>
      </c>
      <c r="F6" s="253">
        <v>1414</v>
      </c>
      <c r="G6" s="254">
        <v>5604</v>
      </c>
      <c r="H6" s="253">
        <v>1348</v>
      </c>
      <c r="I6" s="253">
        <v>1296</v>
      </c>
      <c r="J6" s="253">
        <v>724</v>
      </c>
      <c r="K6" s="255"/>
    </row>
    <row r="7" spans="2:11" ht="15.75" x14ac:dyDescent="0.25">
      <c r="B7" s="252" t="s">
        <v>175</v>
      </c>
      <c r="C7" s="256">
        <v>134</v>
      </c>
      <c r="D7" s="256">
        <v>120</v>
      </c>
      <c r="E7" s="256">
        <v>134</v>
      </c>
      <c r="F7" s="256">
        <v>127</v>
      </c>
      <c r="G7" s="257">
        <v>515</v>
      </c>
      <c r="H7" s="256">
        <v>116</v>
      </c>
      <c r="I7" s="256">
        <v>127</v>
      </c>
      <c r="J7" s="256">
        <v>62</v>
      </c>
      <c r="K7" s="255"/>
    </row>
    <row r="8" spans="2:11" ht="15.75" customHeight="1" x14ac:dyDescent="0.25">
      <c r="B8" s="252" t="s">
        <v>176</v>
      </c>
      <c r="C8" s="258">
        <v>9.7000000000000003E-2</v>
      </c>
      <c r="D8" s="258">
        <v>8.5000000000000006E-2</v>
      </c>
      <c r="E8" s="258">
        <v>9.5000000000000001E-2</v>
      </c>
      <c r="F8" s="258">
        <v>0.09</v>
      </c>
      <c r="G8" s="259">
        <v>9.1999999999999998E-2</v>
      </c>
      <c r="H8" s="258">
        <v>8.5999999999999993E-2</v>
      </c>
      <c r="I8" s="258">
        <v>9.8000000000000004E-2</v>
      </c>
      <c r="J8" s="258">
        <v>8.5999999999999993E-2</v>
      </c>
      <c r="K8" s="255"/>
    </row>
    <row r="9" spans="2:11" ht="12.75" customHeight="1" x14ac:dyDescent="0.25">
      <c r="B9" s="252"/>
      <c r="C9" s="251"/>
      <c r="D9" s="251"/>
      <c r="E9" s="251"/>
      <c r="F9" s="251"/>
      <c r="G9" s="260"/>
      <c r="H9" s="251"/>
      <c r="I9" s="271"/>
      <c r="J9" s="251"/>
    </row>
    <row r="10" spans="2:11" x14ac:dyDescent="0.25">
      <c r="B10" s="226" t="s">
        <v>218</v>
      </c>
    </row>
    <row r="11" spans="2:11" x14ac:dyDescent="0.25">
      <c r="B11" s="226" t="s">
        <v>166</v>
      </c>
    </row>
  </sheetData>
  <mergeCells count="2">
    <mergeCell ref="B2:J2"/>
    <mergeCell ref="C5:J5"/>
  </mergeCells>
  <pageMargins left="0.7" right="0.7" top="0.75" bottom="0.75" header="0.3" footer="0.3"/>
  <pageSetup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8"/>
  <sheetViews>
    <sheetView showGridLines="0" zoomScale="70" zoomScaleNormal="70" workbookViewId="0">
      <selection activeCell="B2" sqref="B2:J2"/>
    </sheetView>
  </sheetViews>
  <sheetFormatPr defaultRowHeight="15" x14ac:dyDescent="0.25"/>
  <cols>
    <col min="1" max="1" width="4.85546875" style="5" customWidth="1"/>
    <col min="2" max="2" width="65.140625" customWidth="1"/>
    <col min="3" max="8" width="18.7109375" customWidth="1"/>
    <col min="9" max="10" width="15.140625" customWidth="1"/>
  </cols>
  <sheetData>
    <row r="1" spans="1:11" x14ac:dyDescent="0.25">
      <c r="B1" s="5"/>
      <c r="C1" s="5"/>
      <c r="D1" s="5"/>
      <c r="E1" s="5"/>
      <c r="F1" s="5"/>
      <c r="G1" s="5"/>
      <c r="H1" s="5"/>
      <c r="I1" s="5"/>
      <c r="J1" s="5"/>
    </row>
    <row r="2" spans="1:11" ht="30" x14ac:dyDescent="0.4">
      <c r="A2" s="261"/>
      <c r="B2" s="308" t="s">
        <v>195</v>
      </c>
      <c r="C2" s="308"/>
      <c r="D2" s="308"/>
      <c r="E2" s="308"/>
      <c r="F2" s="308"/>
      <c r="G2" s="308"/>
      <c r="H2" s="308"/>
      <c r="I2" s="308"/>
      <c r="J2" s="308"/>
    </row>
    <row r="3" spans="1:11" ht="30" x14ac:dyDescent="0.4">
      <c r="A3" s="261"/>
      <c r="B3" s="237"/>
      <c r="C3" s="237"/>
      <c r="D3" s="237"/>
      <c r="E3" s="237"/>
      <c r="F3" s="237"/>
      <c r="G3" s="237"/>
      <c r="H3" s="237"/>
      <c r="I3" s="237"/>
      <c r="J3" s="237"/>
    </row>
    <row r="4" spans="1:11" ht="41.25" thickBot="1" x14ac:dyDescent="0.35">
      <c r="A4" s="261"/>
      <c r="B4" s="14"/>
      <c r="C4" s="17" t="s">
        <v>8</v>
      </c>
      <c r="D4" s="17" t="s">
        <v>42</v>
      </c>
      <c r="E4" s="17" t="s">
        <v>43</v>
      </c>
      <c r="F4" s="17" t="s">
        <v>44</v>
      </c>
      <c r="G4" s="17" t="s">
        <v>24</v>
      </c>
      <c r="H4" s="17" t="s">
        <v>7</v>
      </c>
      <c r="I4" s="17" t="s">
        <v>92</v>
      </c>
      <c r="J4" s="17" t="s">
        <v>167</v>
      </c>
    </row>
    <row r="5" spans="1:11" x14ac:dyDescent="0.25">
      <c r="A5" s="261"/>
      <c r="B5" s="15"/>
      <c r="C5" s="309" t="s">
        <v>25</v>
      </c>
      <c r="D5" s="309"/>
      <c r="E5" s="309"/>
      <c r="F5" s="309"/>
      <c r="G5" s="309"/>
      <c r="H5" s="309"/>
      <c r="I5" s="309"/>
      <c r="J5" s="309"/>
    </row>
    <row r="6" spans="1:11" ht="18" x14ac:dyDescent="0.25">
      <c r="A6" s="261"/>
      <c r="B6" s="60" t="s">
        <v>168</v>
      </c>
      <c r="C6" s="61">
        <v>1382</v>
      </c>
      <c r="D6" s="61">
        <v>1405</v>
      </c>
      <c r="E6" s="61">
        <v>1401</v>
      </c>
      <c r="F6" s="61">
        <v>1394</v>
      </c>
      <c r="G6" s="61">
        <v>5584</v>
      </c>
      <c r="H6" s="61">
        <v>1325</v>
      </c>
      <c r="I6" s="61">
        <v>1336</v>
      </c>
      <c r="J6" s="61">
        <v>739</v>
      </c>
    </row>
    <row r="7" spans="1:11" s="199" customFormat="1" ht="18" x14ac:dyDescent="0.25">
      <c r="A7" s="285"/>
      <c r="B7" s="286" t="s">
        <v>173</v>
      </c>
      <c r="C7" s="290">
        <v>0</v>
      </c>
      <c r="D7" s="290">
        <v>0</v>
      </c>
      <c r="E7" s="290">
        <v>0</v>
      </c>
      <c r="F7" s="290">
        <v>20</v>
      </c>
      <c r="G7" s="290">
        <v>20</v>
      </c>
      <c r="H7" s="290">
        <v>0</v>
      </c>
      <c r="I7" s="290">
        <v>0</v>
      </c>
      <c r="J7" s="290">
        <v>0</v>
      </c>
    </row>
    <row r="8" spans="1:11" s="199" customFormat="1" ht="18" x14ac:dyDescent="0.25">
      <c r="A8" s="285"/>
      <c r="B8" s="95" t="s">
        <v>169</v>
      </c>
      <c r="C8" s="96">
        <v>0</v>
      </c>
      <c r="D8" s="96">
        <v>0</v>
      </c>
      <c r="E8" s="96">
        <v>0</v>
      </c>
      <c r="F8" s="96">
        <v>0</v>
      </c>
      <c r="G8" s="96">
        <v>0</v>
      </c>
      <c r="H8" s="96">
        <v>23</v>
      </c>
      <c r="I8" s="96">
        <v>0</v>
      </c>
      <c r="J8" s="96">
        <v>0</v>
      </c>
    </row>
    <row r="9" spans="1:11" ht="18" x14ac:dyDescent="0.25">
      <c r="A9" s="261"/>
      <c r="B9" s="66" t="s">
        <v>170</v>
      </c>
      <c r="C9" s="67">
        <v>0</v>
      </c>
      <c r="D9" s="67">
        <v>0</v>
      </c>
      <c r="E9" s="67">
        <v>0</v>
      </c>
      <c r="F9" s="67">
        <v>0</v>
      </c>
      <c r="G9" s="163">
        <v>0</v>
      </c>
      <c r="H9" s="67">
        <v>0</v>
      </c>
      <c r="I9" s="67">
        <v>-40</v>
      </c>
      <c r="J9" s="67">
        <v>-15</v>
      </c>
    </row>
    <row r="10" spans="1:11" s="1" customFormat="1" ht="18" x14ac:dyDescent="0.25">
      <c r="A10" s="261"/>
      <c r="B10" s="287" t="s">
        <v>171</v>
      </c>
      <c r="C10" s="276">
        <f>C6+C8+C9</f>
        <v>1382</v>
      </c>
      <c r="D10" s="276">
        <f t="shared" ref="D10:J10" si="0">D6+D8+D9</f>
        <v>1405</v>
      </c>
      <c r="E10" s="276">
        <f t="shared" si="0"/>
        <v>1401</v>
      </c>
      <c r="F10" s="276">
        <f>F6+F8+F9+F7</f>
        <v>1414</v>
      </c>
      <c r="G10" s="276">
        <f>G6+G8+G9+G7</f>
        <v>5604</v>
      </c>
      <c r="H10" s="276">
        <f t="shared" si="0"/>
        <v>1348</v>
      </c>
      <c r="I10" s="276">
        <f t="shared" si="0"/>
        <v>1296</v>
      </c>
      <c r="J10" s="276">
        <f t="shared" si="0"/>
        <v>724</v>
      </c>
    </row>
    <row r="11" spans="1:11" s="1" customFormat="1" ht="18.75" x14ac:dyDescent="0.3">
      <c r="A11" s="261"/>
      <c r="B11" s="264"/>
      <c r="C11" s="265"/>
      <c r="D11" s="265"/>
      <c r="E11" s="265"/>
      <c r="F11" s="265"/>
      <c r="G11" s="266"/>
      <c r="H11" s="265"/>
      <c r="I11" s="265"/>
      <c r="J11" s="265"/>
    </row>
    <row r="12" spans="1:11" ht="41.25" thickBot="1" x14ac:dyDescent="0.35">
      <c r="A12" s="261"/>
      <c r="B12" s="14"/>
      <c r="C12" s="17" t="s">
        <v>8</v>
      </c>
      <c r="D12" s="17" t="s">
        <v>42</v>
      </c>
      <c r="E12" s="17" t="s">
        <v>43</v>
      </c>
      <c r="F12" s="17" t="s">
        <v>44</v>
      </c>
      <c r="G12" s="17" t="s">
        <v>24</v>
      </c>
      <c r="H12" s="17" t="s">
        <v>7</v>
      </c>
      <c r="I12" s="17" t="s">
        <v>92</v>
      </c>
      <c r="J12" s="17" t="s">
        <v>167</v>
      </c>
    </row>
    <row r="13" spans="1:11" ht="15" customHeight="1" x14ac:dyDescent="0.25">
      <c r="A13" s="261"/>
      <c r="B13" s="14"/>
      <c r="C13" s="325" t="s">
        <v>25</v>
      </c>
      <c r="D13" s="325"/>
      <c r="E13" s="325"/>
      <c r="F13" s="325"/>
      <c r="G13" s="325"/>
      <c r="H13" s="325"/>
      <c r="I13" s="325"/>
      <c r="J13" s="325"/>
    </row>
    <row r="14" spans="1:11" s="1" customFormat="1" ht="18" x14ac:dyDescent="0.25">
      <c r="A14" s="261"/>
      <c r="B14" s="60" t="s">
        <v>172</v>
      </c>
      <c r="C14" s="61">
        <v>128</v>
      </c>
      <c r="D14" s="61">
        <v>107</v>
      </c>
      <c r="E14" s="61">
        <v>101</v>
      </c>
      <c r="F14" s="61">
        <v>138</v>
      </c>
      <c r="G14" s="61">
        <v>475</v>
      </c>
      <c r="H14" s="61">
        <v>65</v>
      </c>
      <c r="I14" s="61">
        <v>157.9</v>
      </c>
      <c r="J14" s="61">
        <v>72</v>
      </c>
    </row>
    <row r="15" spans="1:11" s="1" customFormat="1" ht="18" x14ac:dyDescent="0.25">
      <c r="A15" s="261"/>
      <c r="B15" s="66" t="s">
        <v>173</v>
      </c>
      <c r="C15" s="67">
        <v>-8.7438000000000002</v>
      </c>
      <c r="D15" s="67">
        <v>0</v>
      </c>
      <c r="E15" s="67">
        <v>0</v>
      </c>
      <c r="F15" s="67">
        <v>-20</v>
      </c>
      <c r="G15" s="163">
        <v>-29</v>
      </c>
      <c r="H15" s="67">
        <v>0</v>
      </c>
      <c r="I15" s="67">
        <v>0</v>
      </c>
      <c r="J15" s="67">
        <v>0</v>
      </c>
    </row>
    <row r="16" spans="1:11" ht="18" x14ac:dyDescent="0.25">
      <c r="A16" s="261"/>
      <c r="B16" s="95" t="s">
        <v>169</v>
      </c>
      <c r="C16" s="262">
        <v>0</v>
      </c>
      <c r="D16" s="262">
        <v>0</v>
      </c>
      <c r="E16" s="262">
        <v>0</v>
      </c>
      <c r="F16" s="262">
        <v>0</v>
      </c>
      <c r="G16" s="263">
        <v>0</v>
      </c>
      <c r="H16" s="262">
        <v>23</v>
      </c>
      <c r="I16" s="262">
        <v>0</v>
      </c>
      <c r="J16" s="262">
        <v>0</v>
      </c>
      <c r="K16" s="5"/>
    </row>
    <row r="17" spans="1:11" s="1" customFormat="1" ht="18" x14ac:dyDescent="0.25">
      <c r="A17" s="261"/>
      <c r="B17" s="66" t="s">
        <v>170</v>
      </c>
      <c r="C17" s="67">
        <v>0</v>
      </c>
      <c r="D17" s="67">
        <v>0</v>
      </c>
      <c r="E17" s="67">
        <v>0</v>
      </c>
      <c r="F17" s="67">
        <v>0</v>
      </c>
      <c r="G17" s="163">
        <v>0</v>
      </c>
      <c r="H17" s="67">
        <v>0</v>
      </c>
      <c r="I17" s="67">
        <v>-40</v>
      </c>
      <c r="J17" s="67">
        <v>-15</v>
      </c>
    </row>
    <row r="18" spans="1:11" ht="18" x14ac:dyDescent="0.25">
      <c r="A18" s="261"/>
      <c r="B18" s="95" t="s">
        <v>4</v>
      </c>
      <c r="C18" s="262">
        <v>0</v>
      </c>
      <c r="D18" s="262">
        <v>0</v>
      </c>
      <c r="E18" s="262">
        <v>20</v>
      </c>
      <c r="F18" s="262">
        <v>0</v>
      </c>
      <c r="G18" s="263">
        <v>20</v>
      </c>
      <c r="H18" s="262">
        <v>19</v>
      </c>
      <c r="I18" s="262">
        <v>0</v>
      </c>
      <c r="J18" s="262">
        <v>0</v>
      </c>
      <c r="K18" s="5"/>
    </row>
    <row r="19" spans="1:11" ht="18" x14ac:dyDescent="0.25">
      <c r="A19" s="261"/>
      <c r="B19" s="66" t="s">
        <v>29</v>
      </c>
      <c r="C19" s="67">
        <v>13.985267500000001</v>
      </c>
      <c r="D19" s="67">
        <v>12.547221499999999</v>
      </c>
      <c r="E19" s="67">
        <v>12.5734955</v>
      </c>
      <c r="F19" s="67">
        <v>9.6948605000000008</v>
      </c>
      <c r="G19" s="163">
        <v>48.800844999999995</v>
      </c>
      <c r="H19" s="67">
        <v>8.9367195000000006</v>
      </c>
      <c r="I19" s="67">
        <v>8.5</v>
      </c>
      <c r="J19" s="67">
        <v>4.5</v>
      </c>
      <c r="K19" s="5"/>
    </row>
    <row r="20" spans="1:11" ht="18" customHeight="1" x14ac:dyDescent="0.25">
      <c r="A20" s="261"/>
      <c r="B20" s="267" t="s">
        <v>177</v>
      </c>
      <c r="C20" s="268">
        <v>134</v>
      </c>
      <c r="D20" s="268">
        <v>120</v>
      </c>
      <c r="E20" s="268">
        <v>134</v>
      </c>
      <c r="F20" s="268">
        <v>127</v>
      </c>
      <c r="G20" s="268">
        <v>515</v>
      </c>
      <c r="H20" s="268">
        <v>116</v>
      </c>
      <c r="I20" s="268">
        <v>127</v>
      </c>
      <c r="J20" s="268">
        <v>62</v>
      </c>
      <c r="K20" s="5"/>
    </row>
    <row r="21" spans="1:11" ht="18.75" x14ac:dyDescent="0.3">
      <c r="A21" s="261"/>
      <c r="B21" s="269" t="s">
        <v>174</v>
      </c>
      <c r="C21" s="270">
        <v>9.7000000000000003E-2</v>
      </c>
      <c r="D21" s="270">
        <v>8.5000000000000006E-2</v>
      </c>
      <c r="E21" s="270">
        <v>9.5000000000000001E-2</v>
      </c>
      <c r="F21" s="270">
        <v>0.09</v>
      </c>
      <c r="G21" s="270">
        <v>9.1999999999999998E-2</v>
      </c>
      <c r="H21" s="270">
        <v>8.5999999999999993E-2</v>
      </c>
      <c r="I21" s="270">
        <v>9.8000000000000004E-2</v>
      </c>
      <c r="J21" s="270">
        <v>8.5999999999999993E-2</v>
      </c>
      <c r="K21" s="5"/>
    </row>
    <row r="22" spans="1:11" x14ac:dyDescent="0.25">
      <c r="A22" s="261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261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5" customFormat="1" x14ac:dyDescent="0.25"/>
    <row r="26" spans="1:11" s="5" customFormat="1" x14ac:dyDescent="0.25"/>
    <row r="27" spans="1:11" s="5" customFormat="1" x14ac:dyDescent="0.25"/>
    <row r="28" spans="1:11" s="5" customFormat="1" x14ac:dyDescent="0.25"/>
    <row r="29" spans="1:11" s="5" customFormat="1" x14ac:dyDescent="0.25"/>
    <row r="30" spans="1:11" s="5" customFormat="1" x14ac:dyDescent="0.25"/>
    <row r="31" spans="1:11" s="5" customFormat="1" x14ac:dyDescent="0.25"/>
    <row r="32" spans="1:11" s="5" customFormat="1" x14ac:dyDescent="0.25"/>
    <row r="33" spans="3:10" s="5" customFormat="1" x14ac:dyDescent="0.25"/>
    <row r="34" spans="3:10" s="5" customFormat="1" x14ac:dyDescent="0.25"/>
    <row r="35" spans="3:10" s="5" customFormat="1" x14ac:dyDescent="0.25"/>
    <row r="36" spans="3:10" s="5" customFormat="1" x14ac:dyDescent="0.25"/>
    <row r="37" spans="3:10" s="5" customFormat="1" x14ac:dyDescent="0.25">
      <c r="C37"/>
      <c r="D37"/>
      <c r="E37"/>
      <c r="F37"/>
      <c r="G37"/>
      <c r="H37"/>
      <c r="I37"/>
      <c r="J37"/>
    </row>
    <row r="38" spans="3:10" s="5" customFormat="1" x14ac:dyDescent="0.25">
      <c r="C38"/>
      <c r="D38"/>
      <c r="E38"/>
      <c r="F38"/>
      <c r="G38"/>
      <c r="H38"/>
      <c r="I38"/>
      <c r="J38"/>
    </row>
  </sheetData>
  <mergeCells count="3">
    <mergeCell ref="B2:J2"/>
    <mergeCell ref="C5:J5"/>
    <mergeCell ref="C13:J1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2:E14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9.140625" style="20"/>
    <col min="2" max="2" width="80.7109375" style="20" customWidth="1"/>
    <col min="3" max="3" width="16.7109375" style="20" customWidth="1"/>
    <col min="4" max="4" width="15.85546875" style="20" bestFit="1" customWidth="1"/>
    <col min="5" max="5" width="17.7109375" style="20" customWidth="1"/>
    <col min="6" max="16384" width="9.140625" style="20"/>
  </cols>
  <sheetData>
    <row r="2" spans="2:5" ht="41.25" thickBot="1" x14ac:dyDescent="0.35">
      <c r="B2" s="21"/>
      <c r="C2" s="17" t="s">
        <v>92</v>
      </c>
      <c r="D2" s="17" t="s">
        <v>64</v>
      </c>
      <c r="E2" s="22" t="s">
        <v>9</v>
      </c>
    </row>
    <row r="3" spans="2:5" x14ac:dyDescent="0.25">
      <c r="B3" s="305" t="s">
        <v>36</v>
      </c>
      <c r="C3" s="305"/>
      <c r="D3" s="305"/>
      <c r="E3" s="305"/>
    </row>
    <row r="4" spans="2:5" ht="18.75" x14ac:dyDescent="0.3">
      <c r="B4" s="26" t="s">
        <v>1</v>
      </c>
      <c r="C4" s="27">
        <v>1288</v>
      </c>
      <c r="D4" s="28">
        <v>1257</v>
      </c>
      <c r="E4" s="43">
        <v>2.5000000000000001E-2</v>
      </c>
    </row>
    <row r="5" spans="2:5" ht="18.75" x14ac:dyDescent="0.3">
      <c r="B5" s="30" t="s">
        <v>2</v>
      </c>
      <c r="C5" s="31">
        <v>1141</v>
      </c>
      <c r="D5" s="31">
        <v>1113</v>
      </c>
      <c r="E5" s="32" t="s">
        <v>10</v>
      </c>
    </row>
    <row r="6" spans="2:5" ht="21" x14ac:dyDescent="0.25">
      <c r="B6" s="33" t="s">
        <v>41</v>
      </c>
      <c r="C6" s="34">
        <v>54</v>
      </c>
      <c r="D6" s="34">
        <v>48</v>
      </c>
      <c r="E6" s="6"/>
    </row>
    <row r="7" spans="2:5" ht="21.75" x14ac:dyDescent="0.3">
      <c r="B7" s="44" t="s">
        <v>81</v>
      </c>
      <c r="C7" s="45">
        <v>93</v>
      </c>
      <c r="D7" s="45">
        <v>96</v>
      </c>
      <c r="E7" s="46">
        <v>-3.1E-2</v>
      </c>
    </row>
    <row r="8" spans="2:5" ht="18.75" x14ac:dyDescent="0.3">
      <c r="B8" s="47" t="s">
        <v>16</v>
      </c>
      <c r="C8" s="48">
        <f>C7/C4</f>
        <v>7.2204968944099376E-2</v>
      </c>
      <c r="D8" s="48">
        <f>D7/D4</f>
        <v>7.6372315035799526E-2</v>
      </c>
      <c r="E8" s="10"/>
    </row>
    <row r="9" spans="2:5" ht="18" x14ac:dyDescent="0.25">
      <c r="B9" s="30" t="s">
        <v>13</v>
      </c>
      <c r="C9" s="35">
        <v>-13</v>
      </c>
      <c r="D9" s="35">
        <v>-14</v>
      </c>
      <c r="E9" s="11"/>
    </row>
    <row r="10" spans="2:5" ht="21.75" x14ac:dyDescent="0.3">
      <c r="B10" s="33" t="s">
        <v>93</v>
      </c>
      <c r="C10" s="49">
        <v>-5</v>
      </c>
      <c r="D10" s="49">
        <v>2</v>
      </c>
      <c r="E10" s="50"/>
    </row>
    <row r="11" spans="2:5" ht="36" x14ac:dyDescent="0.25">
      <c r="B11" s="30" t="s">
        <v>38</v>
      </c>
      <c r="C11" s="51">
        <v>75</v>
      </c>
      <c r="D11" s="51">
        <v>84</v>
      </c>
      <c r="E11" s="8"/>
    </row>
    <row r="12" spans="2:5" ht="19.5" customHeight="1" x14ac:dyDescent="0.25">
      <c r="B12" s="33" t="s">
        <v>91</v>
      </c>
      <c r="C12" s="34">
        <v>-25</v>
      </c>
      <c r="D12" s="34">
        <v>-27</v>
      </c>
      <c r="E12" s="23"/>
    </row>
    <row r="13" spans="2:5" ht="18" x14ac:dyDescent="0.25">
      <c r="B13" s="41" t="s">
        <v>35</v>
      </c>
      <c r="C13" s="52">
        <v>50</v>
      </c>
      <c r="D13" s="52">
        <v>57</v>
      </c>
      <c r="E13" s="12"/>
    </row>
    <row r="14" spans="2:5" ht="18" x14ac:dyDescent="0.25">
      <c r="B14" s="26" t="s">
        <v>17</v>
      </c>
      <c r="C14" s="53">
        <v>0.68</v>
      </c>
      <c r="D14" s="53">
        <v>0.77</v>
      </c>
      <c r="E14" s="25"/>
    </row>
  </sheetData>
  <customSheetViews>
    <customSheetView guid="{452708E9-9655-4ED1-B6DE-69EDE47156C2}" showGridLines="0" state="hidden">
      <selection activeCell="B17" sqref="B17"/>
      <pageMargins left="0.7" right="0.7" top="0.75" bottom="0.75" header="0.3" footer="0.3"/>
      <pageSetup orientation="portrait" r:id="rId1"/>
    </customSheetView>
    <customSheetView guid="{F10C164C-3902-48FA-903E-F42B48CB88C6}" showGridLines="0" state="hidden">
      <selection activeCell="B17" sqref="B17"/>
      <pageMargins left="0.7" right="0.7" top="0.75" bottom="0.75" header="0.3" footer="0.3"/>
      <pageSetup orientation="portrait" r:id="rId2"/>
    </customSheetView>
    <customSheetView guid="{53DCB48B-4F68-4024-9145-D294071FF927}" showGridLines="0" state="hidden">
      <selection activeCell="B17" sqref="B17"/>
      <pageMargins left="0.7" right="0.7" top="0.75" bottom="0.75" header="0.3" footer="0.3"/>
      <pageSetup orientation="portrait" r:id="rId3"/>
    </customSheetView>
  </customSheetViews>
  <mergeCells count="1">
    <mergeCell ref="B3:E3"/>
  </mergeCell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5"/>
  <sheetViews>
    <sheetView showGridLines="0" workbookViewId="0">
      <selection activeCell="B4" sqref="B4"/>
    </sheetView>
  </sheetViews>
  <sheetFormatPr defaultRowHeight="15" x14ac:dyDescent="0.25"/>
  <cols>
    <col min="2" max="2" width="41" customWidth="1"/>
    <col min="3" max="7" width="15.42578125" customWidth="1"/>
  </cols>
  <sheetData>
    <row r="2" spans="2:7" ht="52.5" x14ac:dyDescent="0.25">
      <c r="B2" s="13"/>
      <c r="C2" s="2" t="s">
        <v>18</v>
      </c>
      <c r="D2" s="2" t="s">
        <v>19</v>
      </c>
      <c r="E2" s="2" t="s">
        <v>20</v>
      </c>
      <c r="F2" s="2" t="s">
        <v>21</v>
      </c>
      <c r="G2" s="3" t="s">
        <v>22</v>
      </c>
    </row>
    <row r="3" spans="2:7" ht="25.5" x14ac:dyDescent="0.25">
      <c r="B3" s="54" t="s">
        <v>23</v>
      </c>
      <c r="C3" s="55">
        <v>63</v>
      </c>
      <c r="D3" s="55">
        <v>64</v>
      </c>
      <c r="E3" s="55">
        <v>63</v>
      </c>
      <c r="F3" s="55">
        <v>62</v>
      </c>
      <c r="G3" s="56">
        <v>252</v>
      </c>
    </row>
    <row r="4" spans="2:7" ht="25.5" x14ac:dyDescent="0.25">
      <c r="B4" s="57" t="s">
        <v>24</v>
      </c>
      <c r="C4" s="58">
        <v>63</v>
      </c>
      <c r="D4" s="58">
        <v>63</v>
      </c>
      <c r="E4" s="58">
        <v>64</v>
      </c>
      <c r="F4" s="58">
        <v>61</v>
      </c>
      <c r="G4" s="59">
        <v>251</v>
      </c>
    </row>
    <row r="5" spans="2:7" ht="25.5" x14ac:dyDescent="0.25">
      <c r="B5" s="54" t="s">
        <v>33</v>
      </c>
      <c r="C5" s="55">
        <v>0</v>
      </c>
      <c r="D5" s="55">
        <v>1</v>
      </c>
      <c r="E5" s="55">
        <v>-1</v>
      </c>
      <c r="F5" s="55">
        <v>1</v>
      </c>
      <c r="G5" s="56">
        <v>1</v>
      </c>
    </row>
  </sheetData>
  <customSheetViews>
    <customSheetView guid="{452708E9-9655-4ED1-B6DE-69EDE47156C2}" showGridLines="0" state="hidden">
      <selection activeCell="B4" sqref="B4"/>
      <pageMargins left="0.7" right="0.7" top="0.75" bottom="0.75" header="0.3" footer="0.3"/>
    </customSheetView>
    <customSheetView guid="{F10C164C-3902-48FA-903E-F42B48CB88C6}" showGridLines="0" state="hidden">
      <selection activeCell="B4" sqref="B4"/>
      <pageMargins left="0.7" right="0.7" top="0.75" bottom="0.75" header="0.3" footer="0.3"/>
    </customSheetView>
    <customSheetView guid="{53DCB48B-4F68-4024-9145-D294071FF927}" showGridLines="0" state="hidden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E10"/>
  <sheetViews>
    <sheetView workbookViewId="0">
      <selection activeCell="A5" sqref="A5"/>
    </sheetView>
  </sheetViews>
  <sheetFormatPr defaultColWidth="9.140625" defaultRowHeight="15" x14ac:dyDescent="0.25"/>
  <cols>
    <col min="1" max="16384" width="9.140625" style="5"/>
  </cols>
  <sheetData>
    <row r="7" spans="5:5" ht="33.75" x14ac:dyDescent="0.5">
      <c r="E7" s="301" t="s">
        <v>205</v>
      </c>
    </row>
    <row r="8" spans="5:5" ht="33.75" x14ac:dyDescent="0.5">
      <c r="E8" s="301" t="s">
        <v>207</v>
      </c>
    </row>
    <row r="9" spans="5:5" ht="33.75" x14ac:dyDescent="0.5">
      <c r="E9" s="301" t="s">
        <v>206</v>
      </c>
    </row>
    <row r="10" spans="5:5" ht="28.5" x14ac:dyDescent="0.45">
      <c r="E10" s="302" t="s">
        <v>208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F26"/>
  <sheetViews>
    <sheetView topLeftCell="A4" workbookViewId="0">
      <selection activeCell="B7" sqref="B7:F26"/>
    </sheetView>
  </sheetViews>
  <sheetFormatPr defaultColWidth="9.140625" defaultRowHeight="15" customHeight="1" x14ac:dyDescent="0.25"/>
  <cols>
    <col min="1" max="1" width="2.42578125" style="5" customWidth="1"/>
    <col min="2" max="2" width="89.140625" style="5" customWidth="1"/>
    <col min="3" max="6" width="12.28515625" style="5" customWidth="1"/>
    <col min="7" max="16384" width="9.140625" style="5"/>
  </cols>
  <sheetData>
    <row r="2" spans="2:6" ht="31.5" x14ac:dyDescent="0.5">
      <c r="B2" s="306" t="s">
        <v>158</v>
      </c>
      <c r="C2" s="306"/>
      <c r="D2" s="306"/>
      <c r="E2" s="306"/>
    </row>
    <row r="3" spans="2:6" ht="15" customHeight="1" x14ac:dyDescent="0.5">
      <c r="B3" s="224"/>
      <c r="C3" s="224"/>
      <c r="D3" s="224"/>
      <c r="E3" s="224"/>
    </row>
    <row r="4" spans="2:6" ht="15" customHeight="1" x14ac:dyDescent="0.25">
      <c r="B4" s="225"/>
      <c r="C4" s="225"/>
      <c r="D4" s="225"/>
      <c r="E4" s="225"/>
      <c r="F4" s="225"/>
    </row>
    <row r="5" spans="2:6" s="261" customFormat="1" ht="15" customHeight="1" x14ac:dyDescent="0.25">
      <c r="B5" s="225"/>
      <c r="C5" s="225"/>
      <c r="D5" s="225"/>
      <c r="E5" s="225"/>
      <c r="F5" s="225"/>
    </row>
    <row r="6" spans="2:6" ht="15" customHeight="1" x14ac:dyDescent="0.25">
      <c r="B6" s="225"/>
      <c r="C6" s="225"/>
      <c r="D6" s="225"/>
      <c r="E6" s="225"/>
      <c r="F6" s="225"/>
    </row>
    <row r="7" spans="2:6" ht="18" thickBot="1" x14ac:dyDescent="0.3">
      <c r="B7" s="225"/>
      <c r="C7" s="232" t="s">
        <v>163</v>
      </c>
      <c r="D7" s="232" t="s">
        <v>92</v>
      </c>
      <c r="E7" s="232" t="s">
        <v>103</v>
      </c>
      <c r="F7" s="232" t="s">
        <v>179</v>
      </c>
    </row>
    <row r="8" spans="2:6" x14ac:dyDescent="0.25">
      <c r="B8" s="225"/>
      <c r="C8" s="307" t="s">
        <v>178</v>
      </c>
      <c r="D8" s="307"/>
      <c r="E8" s="307"/>
      <c r="F8" s="307"/>
    </row>
    <row r="9" spans="2:6" x14ac:dyDescent="0.25">
      <c r="B9" s="162" t="s">
        <v>219</v>
      </c>
      <c r="C9" s="280">
        <v>53</v>
      </c>
      <c r="D9" s="280">
        <v>41</v>
      </c>
      <c r="E9" s="280">
        <v>91</v>
      </c>
      <c r="F9" s="281">
        <v>59</v>
      </c>
    </row>
    <row r="10" spans="2:6" ht="15" customHeight="1" x14ac:dyDescent="0.25">
      <c r="B10" s="223" t="s">
        <v>186</v>
      </c>
      <c r="C10" s="282">
        <v>74</v>
      </c>
      <c r="D10" s="282">
        <v>74</v>
      </c>
      <c r="E10" s="282">
        <v>114</v>
      </c>
      <c r="F10" s="283">
        <v>153</v>
      </c>
    </row>
    <row r="11" spans="2:6" ht="15" customHeight="1" x14ac:dyDescent="0.3">
      <c r="B11" s="162" t="s">
        <v>187</v>
      </c>
      <c r="C11" s="289">
        <v>0.72</v>
      </c>
      <c r="D11" s="289">
        <v>0.55000000000000004</v>
      </c>
      <c r="E11" s="289">
        <v>0.8</v>
      </c>
      <c r="F11" s="289">
        <v>0.39</v>
      </c>
    </row>
    <row r="12" spans="2:6" ht="15" customHeight="1" x14ac:dyDescent="0.25">
      <c r="B12" s="223"/>
      <c r="C12" s="233"/>
      <c r="D12" s="233"/>
      <c r="E12" s="233"/>
      <c r="F12" s="278"/>
    </row>
    <row r="13" spans="2:6" ht="15" customHeight="1" x14ac:dyDescent="0.25">
      <c r="B13" s="162" t="s">
        <v>188</v>
      </c>
      <c r="C13" s="280">
        <f>C9</f>
        <v>53</v>
      </c>
      <c r="D13" s="280">
        <f>C13+D9</f>
        <v>94</v>
      </c>
      <c r="E13" s="280">
        <f>D13+E9</f>
        <v>185</v>
      </c>
      <c r="F13" s="281">
        <v>244</v>
      </c>
    </row>
    <row r="14" spans="2:6" ht="15" customHeight="1" x14ac:dyDescent="0.25">
      <c r="B14" s="223" t="s">
        <v>189</v>
      </c>
      <c r="C14" s="282">
        <v>74</v>
      </c>
      <c r="D14" s="282">
        <v>74</v>
      </c>
      <c r="E14" s="282">
        <v>87</v>
      </c>
      <c r="F14" s="283">
        <v>104</v>
      </c>
    </row>
    <row r="15" spans="2:6" ht="15" customHeight="1" x14ac:dyDescent="0.3">
      <c r="B15" s="162" t="s">
        <v>190</v>
      </c>
      <c r="C15" s="289">
        <f>C13/C14</f>
        <v>0.71621621621621623</v>
      </c>
      <c r="D15" s="289">
        <f>D13/D14</f>
        <v>1.2702702702702702</v>
      </c>
      <c r="E15" s="289">
        <f>E13/E14</f>
        <v>2.1264367816091956</v>
      </c>
      <c r="F15" s="289">
        <v>2.35</v>
      </c>
    </row>
    <row r="16" spans="2:6" ht="15" customHeight="1" x14ac:dyDescent="0.25">
      <c r="B16" s="223"/>
      <c r="C16" s="233"/>
      <c r="D16" s="233"/>
      <c r="E16" s="233"/>
      <c r="F16" s="278"/>
    </row>
    <row r="17" spans="2:6" ht="15" customHeight="1" x14ac:dyDescent="0.25">
      <c r="B17" s="162" t="s">
        <v>220</v>
      </c>
      <c r="C17" s="280">
        <v>57</v>
      </c>
      <c r="D17" s="280">
        <v>50</v>
      </c>
      <c r="E17" s="280">
        <v>143</v>
      </c>
      <c r="F17" s="281">
        <v>115</v>
      </c>
    </row>
    <row r="18" spans="2:6" ht="15" customHeight="1" x14ac:dyDescent="0.25">
      <c r="B18" s="223" t="s">
        <v>186</v>
      </c>
      <c r="C18" s="282">
        <v>74</v>
      </c>
      <c r="D18" s="282">
        <v>74</v>
      </c>
      <c r="E18" s="282">
        <v>114</v>
      </c>
      <c r="F18" s="283">
        <v>153</v>
      </c>
    </row>
    <row r="19" spans="2:6" ht="15" customHeight="1" x14ac:dyDescent="0.3">
      <c r="B19" s="162" t="s">
        <v>191</v>
      </c>
      <c r="C19" s="289">
        <v>0.77</v>
      </c>
      <c r="D19" s="289">
        <v>0.68</v>
      </c>
      <c r="E19" s="289">
        <f>E17/E18</f>
        <v>1.2543859649122806</v>
      </c>
      <c r="F19" s="289">
        <v>0.75</v>
      </c>
    </row>
    <row r="20" spans="2:6" ht="15" customHeight="1" x14ac:dyDescent="0.25">
      <c r="B20" s="223"/>
      <c r="C20" s="233"/>
      <c r="D20" s="233"/>
      <c r="E20" s="233"/>
      <c r="F20" s="278"/>
    </row>
    <row r="21" spans="2:6" ht="15" customHeight="1" x14ac:dyDescent="0.25">
      <c r="B21" s="162" t="s">
        <v>192</v>
      </c>
      <c r="C21" s="280">
        <v>57</v>
      </c>
      <c r="D21" s="280">
        <v>107</v>
      </c>
      <c r="E21" s="280">
        <v>250</v>
      </c>
      <c r="F21" s="281">
        <v>365</v>
      </c>
    </row>
    <row r="22" spans="2:6" ht="15" customHeight="1" x14ac:dyDescent="0.25">
      <c r="B22" s="223" t="s">
        <v>189</v>
      </c>
      <c r="C22" s="282">
        <v>74</v>
      </c>
      <c r="D22" s="282">
        <v>74</v>
      </c>
      <c r="E22" s="282">
        <v>87</v>
      </c>
      <c r="F22" s="283">
        <v>104</v>
      </c>
    </row>
    <row r="23" spans="2:6" ht="15" customHeight="1" x14ac:dyDescent="0.3">
      <c r="B23" s="162" t="s">
        <v>193</v>
      </c>
      <c r="C23" s="289">
        <v>0.77</v>
      </c>
      <c r="D23" s="289">
        <v>1.45</v>
      </c>
      <c r="E23" s="289">
        <v>2.87</v>
      </c>
      <c r="F23" s="289">
        <v>3.51</v>
      </c>
    </row>
    <row r="24" spans="2:6" ht="15" customHeight="1" x14ac:dyDescent="0.25">
      <c r="C24" s="279"/>
      <c r="D24" s="279"/>
      <c r="E24" s="279"/>
      <c r="F24" s="279"/>
    </row>
    <row r="25" spans="2:6" ht="15" customHeight="1" x14ac:dyDescent="0.25">
      <c r="B25" s="226" t="s">
        <v>144</v>
      </c>
    </row>
    <row r="26" spans="2:6" ht="23.25" customHeight="1" x14ac:dyDescent="0.25">
      <c r="B26" s="273" t="s">
        <v>212</v>
      </c>
    </row>
  </sheetData>
  <mergeCells count="2">
    <mergeCell ref="B2:E2"/>
    <mergeCell ref="C8:F8"/>
  </mergeCells>
  <pageMargins left="0.7" right="0.7" top="0.75" bottom="0.75" header="0.3" footer="0.3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20"/>
  <sheetViews>
    <sheetView showGridLines="0" zoomScale="80" zoomScaleNormal="80" workbookViewId="0">
      <selection activeCell="B31" sqref="B31"/>
    </sheetView>
  </sheetViews>
  <sheetFormatPr defaultRowHeight="15" x14ac:dyDescent="0.25"/>
  <cols>
    <col min="1" max="1" width="5.140625" customWidth="1"/>
    <col min="2" max="2" width="56.140625" customWidth="1"/>
    <col min="3" max="12" width="16.7109375" customWidth="1"/>
  </cols>
  <sheetData>
    <row r="2" spans="1:12" ht="36" customHeight="1" x14ac:dyDescent="0.4">
      <c r="A2" s="16"/>
      <c r="B2" s="308" t="s">
        <v>127</v>
      </c>
      <c r="C2" s="308"/>
      <c r="D2" s="308"/>
      <c r="E2" s="308"/>
      <c r="F2" s="308"/>
      <c r="G2" s="308"/>
      <c r="H2" s="308"/>
      <c r="I2" s="308"/>
      <c r="J2" s="308"/>
    </row>
    <row r="3" spans="1:12" ht="12" customHeight="1" x14ac:dyDescent="0.4">
      <c r="A3" s="16"/>
      <c r="B3" s="203"/>
      <c r="C3" s="203"/>
      <c r="D3" s="203"/>
      <c r="E3" s="203"/>
      <c r="F3" s="203"/>
      <c r="G3" s="203"/>
      <c r="H3" s="203"/>
      <c r="I3" s="203"/>
      <c r="J3" s="203"/>
    </row>
    <row r="4" spans="1:12" ht="24" thickBot="1" x14ac:dyDescent="0.35">
      <c r="A4" s="16"/>
      <c r="B4" s="14"/>
      <c r="C4" s="17" t="s">
        <v>40</v>
      </c>
      <c r="D4" s="17" t="s">
        <v>64</v>
      </c>
      <c r="E4" s="17" t="s">
        <v>65</v>
      </c>
      <c r="F4" s="17" t="s">
        <v>66</v>
      </c>
      <c r="G4" s="17" t="s">
        <v>67</v>
      </c>
      <c r="H4" s="17" t="s">
        <v>7</v>
      </c>
      <c r="I4" s="17" t="s">
        <v>92</v>
      </c>
      <c r="J4" s="17" t="s">
        <v>103</v>
      </c>
      <c r="K4" s="17" t="s">
        <v>179</v>
      </c>
      <c r="L4" s="17" t="s">
        <v>23</v>
      </c>
    </row>
    <row r="5" spans="1:12" x14ac:dyDescent="0.25">
      <c r="A5" s="16"/>
      <c r="B5" s="15"/>
      <c r="C5" s="309" t="s">
        <v>25</v>
      </c>
      <c r="D5" s="309"/>
      <c r="E5" s="309"/>
      <c r="F5" s="309"/>
      <c r="G5" s="309"/>
      <c r="H5" s="309"/>
      <c r="I5" s="309"/>
      <c r="J5" s="309"/>
      <c r="K5" s="309"/>
      <c r="L5" s="309"/>
    </row>
    <row r="6" spans="1:12" ht="34.9" x14ac:dyDescent="0.3">
      <c r="A6" s="16"/>
      <c r="B6" s="60" t="s">
        <v>26</v>
      </c>
      <c r="C6" s="61">
        <v>38</v>
      </c>
      <c r="D6" s="61">
        <v>64</v>
      </c>
      <c r="E6" s="61">
        <v>94</v>
      </c>
      <c r="F6" s="276">
        <v>102</v>
      </c>
      <c r="G6" s="61">
        <v>298</v>
      </c>
      <c r="H6" s="61">
        <v>89</v>
      </c>
      <c r="I6" s="61">
        <v>75</v>
      </c>
      <c r="J6" s="61">
        <v>101</v>
      </c>
      <c r="K6" s="61">
        <v>152</v>
      </c>
      <c r="L6" s="61">
        <v>417</v>
      </c>
    </row>
    <row r="7" spans="1:12" ht="17.25" customHeight="1" x14ac:dyDescent="0.3">
      <c r="A7" s="16"/>
      <c r="B7" s="66" t="s">
        <v>69</v>
      </c>
      <c r="C7" s="67">
        <v>0</v>
      </c>
      <c r="D7" s="67">
        <v>0</v>
      </c>
      <c r="E7" s="67">
        <v>0</v>
      </c>
      <c r="F7" s="67">
        <v>0</v>
      </c>
      <c r="G7" s="163">
        <v>0</v>
      </c>
      <c r="H7" s="67">
        <v>9</v>
      </c>
      <c r="I7" s="67">
        <v>15</v>
      </c>
      <c r="J7" s="67">
        <v>44</v>
      </c>
      <c r="K7" s="67">
        <v>22</v>
      </c>
      <c r="L7" s="67">
        <v>90</v>
      </c>
    </row>
    <row r="8" spans="1:12" ht="17.25" customHeight="1" x14ac:dyDescent="0.25">
      <c r="A8" s="16"/>
      <c r="B8" s="95" t="s">
        <v>29</v>
      </c>
      <c r="C8" s="96">
        <v>2</v>
      </c>
      <c r="D8" s="96">
        <v>3</v>
      </c>
      <c r="E8" s="96">
        <v>2</v>
      </c>
      <c r="F8" s="96">
        <v>2</v>
      </c>
      <c r="G8" s="164">
        <f>SUM(C8:F8)</f>
        <v>9</v>
      </c>
      <c r="H8" s="96">
        <v>1</v>
      </c>
      <c r="I8" s="96">
        <v>2</v>
      </c>
      <c r="J8" s="96">
        <v>27</v>
      </c>
      <c r="K8" s="96">
        <v>54</v>
      </c>
      <c r="L8" s="96">
        <v>84</v>
      </c>
    </row>
    <row r="9" spans="1:12" s="1" customFormat="1" ht="17.25" customHeight="1" x14ac:dyDescent="0.3">
      <c r="A9" s="94"/>
      <c r="B9" s="62" t="s">
        <v>0</v>
      </c>
      <c r="C9" s="63">
        <v>40</v>
      </c>
      <c r="D9" s="63">
        <v>29</v>
      </c>
      <c r="E9" s="63">
        <v>4</v>
      </c>
      <c r="F9" s="67" t="s">
        <v>62</v>
      </c>
      <c r="G9" s="165">
        <v>73</v>
      </c>
      <c r="H9" s="63">
        <v>0</v>
      </c>
      <c r="I9" s="63">
        <v>0</v>
      </c>
      <c r="J9" s="63">
        <v>0</v>
      </c>
      <c r="K9" s="63">
        <v>4</v>
      </c>
      <c r="L9" s="63">
        <v>4</v>
      </c>
    </row>
    <row r="10" spans="1:12" s="1" customFormat="1" ht="17.25" customHeight="1" x14ac:dyDescent="0.3">
      <c r="A10" s="94"/>
      <c r="B10" s="64" t="s">
        <v>4</v>
      </c>
      <c r="C10" s="65">
        <v>2</v>
      </c>
      <c r="D10" s="65" t="s">
        <v>63</v>
      </c>
      <c r="E10" s="65">
        <v>1</v>
      </c>
      <c r="F10" s="96">
        <v>3</v>
      </c>
      <c r="G10" s="166">
        <v>6</v>
      </c>
      <c r="H10" s="65">
        <v>0</v>
      </c>
      <c r="I10" s="65">
        <v>1</v>
      </c>
      <c r="J10" s="65">
        <v>5</v>
      </c>
      <c r="K10" s="65">
        <v>8</v>
      </c>
      <c r="L10" s="65">
        <v>14</v>
      </c>
    </row>
    <row r="11" spans="1:12" s="1" customFormat="1" ht="34.9" x14ac:dyDescent="0.3">
      <c r="A11" s="94"/>
      <c r="B11" s="68" t="s">
        <v>27</v>
      </c>
      <c r="C11" s="69">
        <v>82</v>
      </c>
      <c r="D11" s="69">
        <v>96</v>
      </c>
      <c r="E11" s="69">
        <v>101</v>
      </c>
      <c r="F11" s="69">
        <v>107</v>
      </c>
      <c r="G11" s="69">
        <v>386</v>
      </c>
      <c r="H11" s="69">
        <v>99</v>
      </c>
      <c r="I11" s="69">
        <v>93</v>
      </c>
      <c r="J11" s="69">
        <v>177</v>
      </c>
      <c r="K11" s="69">
        <v>240</v>
      </c>
      <c r="L11" s="69">
        <v>609</v>
      </c>
    </row>
    <row r="12" spans="1:12" s="1" customFormat="1" ht="21.75" customHeight="1" x14ac:dyDescent="0.35">
      <c r="A12" s="94"/>
      <c r="B12" s="97" t="s">
        <v>16</v>
      </c>
      <c r="C12" s="98">
        <v>6.5799999999999997E-2</v>
      </c>
      <c r="D12" s="98">
        <v>7.5999999999999998E-2</v>
      </c>
      <c r="E12" s="98">
        <v>7.8E-2</v>
      </c>
      <c r="F12" s="98">
        <v>8.4000000000000005E-2</v>
      </c>
      <c r="G12" s="167">
        <v>7.5999999999999998E-2</v>
      </c>
      <c r="H12" s="98">
        <v>7.4999999999999997E-2</v>
      </c>
      <c r="I12" s="98">
        <v>7.22E-2</v>
      </c>
      <c r="J12" s="98">
        <v>9.5000000000000001E-2</v>
      </c>
      <c r="K12" s="98">
        <v>9.2999999999999999E-2</v>
      </c>
      <c r="L12" s="98">
        <v>8.5999999999999993E-2</v>
      </c>
    </row>
    <row r="13" spans="1:12" x14ac:dyDescent="0.25">
      <c r="A13" s="16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25">
      <c r="A14" s="16"/>
      <c r="B14" s="5" t="s">
        <v>143</v>
      </c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A15" s="16"/>
      <c r="B15" s="5" t="s">
        <v>213</v>
      </c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25">
      <c r="A16" s="16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16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16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2">
    <mergeCell ref="B2:J2"/>
    <mergeCell ref="C5:L5"/>
  </mergeCells>
  <pageMargins left="0.7" right="0.7" top="0.75" bottom="0.75" header="0.3" footer="0.3"/>
  <pageSetup scale="53" orientation="landscape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L32"/>
  <sheetViews>
    <sheetView showGridLines="0" topLeftCell="A8" zoomScale="80" zoomScaleNormal="80" workbookViewId="0">
      <selection activeCell="B32" sqref="B29:G32"/>
    </sheetView>
  </sheetViews>
  <sheetFormatPr defaultColWidth="9.140625" defaultRowHeight="15" x14ac:dyDescent="0.25"/>
  <cols>
    <col min="1" max="1" width="5.140625" style="5" customWidth="1"/>
    <col min="2" max="2" width="65.85546875" style="20" customWidth="1"/>
    <col min="3" max="12" width="14.42578125" style="20" customWidth="1"/>
    <col min="13" max="16384" width="9.140625" style="20"/>
  </cols>
  <sheetData>
    <row r="2" spans="2:12" ht="31.5" x14ac:dyDescent="0.5">
      <c r="B2" s="310" t="s">
        <v>128</v>
      </c>
      <c r="C2" s="310"/>
      <c r="D2" s="310"/>
      <c r="E2" s="310"/>
      <c r="F2" s="310"/>
      <c r="G2" s="310"/>
      <c r="H2" s="310"/>
      <c r="I2" s="310"/>
      <c r="J2" s="310"/>
    </row>
    <row r="3" spans="2:12" ht="11.25" customHeight="1" x14ac:dyDescent="0.25"/>
    <row r="4" spans="2:12" ht="24" thickBot="1" x14ac:dyDescent="0.4">
      <c r="B4" s="19"/>
      <c r="C4" s="71" t="s">
        <v>83</v>
      </c>
      <c r="D4" s="71" t="s">
        <v>84</v>
      </c>
      <c r="E4" s="71" t="s">
        <v>85</v>
      </c>
      <c r="F4" s="71" t="s">
        <v>86</v>
      </c>
      <c r="G4" s="71" t="s">
        <v>87</v>
      </c>
      <c r="H4" s="137" t="s">
        <v>101</v>
      </c>
      <c r="I4" s="137" t="s">
        <v>92</v>
      </c>
      <c r="J4" s="137" t="s">
        <v>103</v>
      </c>
      <c r="K4" s="137" t="s">
        <v>179</v>
      </c>
      <c r="L4" s="137" t="s">
        <v>23</v>
      </c>
    </row>
    <row r="5" spans="2:12" ht="15" customHeight="1" x14ac:dyDescent="0.25">
      <c r="B5" s="4"/>
      <c r="C5" s="311" t="s">
        <v>37</v>
      </c>
      <c r="D5" s="311"/>
      <c r="E5" s="311"/>
      <c r="F5" s="311"/>
      <c r="G5" s="311"/>
      <c r="H5" s="311"/>
      <c r="I5" s="311"/>
      <c r="J5" s="311"/>
      <c r="K5" s="311"/>
      <c r="L5" s="311"/>
    </row>
    <row r="6" spans="2:12" ht="15" customHeight="1" x14ac:dyDescent="0.3">
      <c r="B6" s="136" t="s">
        <v>27</v>
      </c>
      <c r="C6" s="145">
        <v>82</v>
      </c>
      <c r="D6" s="145">
        <v>96</v>
      </c>
      <c r="E6" s="145">
        <v>101</v>
      </c>
      <c r="F6" s="145">
        <v>107</v>
      </c>
      <c r="G6" s="145">
        <f>SUM(C6:F6)</f>
        <v>386</v>
      </c>
      <c r="H6" s="145">
        <v>99</v>
      </c>
      <c r="I6" s="145">
        <v>93</v>
      </c>
      <c r="J6" s="145">
        <v>177</v>
      </c>
      <c r="K6" s="145">
        <v>240</v>
      </c>
      <c r="L6" s="145">
        <v>609</v>
      </c>
    </row>
    <row r="7" spans="2:12" ht="15" customHeight="1" x14ac:dyDescent="0.3">
      <c r="B7" s="142" t="s">
        <v>32</v>
      </c>
      <c r="C7" s="126">
        <v>10</v>
      </c>
      <c r="D7" s="126">
        <v>9</v>
      </c>
      <c r="E7" s="126">
        <v>9</v>
      </c>
      <c r="F7" s="126">
        <v>7</v>
      </c>
      <c r="G7" s="126">
        <f>SUM(C7:F7)</f>
        <v>35</v>
      </c>
      <c r="H7" s="126">
        <v>7</v>
      </c>
      <c r="I7" s="126">
        <v>7</v>
      </c>
      <c r="J7" s="126">
        <v>10</v>
      </c>
      <c r="K7" s="126">
        <v>14</v>
      </c>
      <c r="L7" s="126">
        <v>38</v>
      </c>
    </row>
    <row r="8" spans="2:12" ht="15" customHeight="1" x14ac:dyDescent="0.3">
      <c r="B8" s="144" t="s">
        <v>94</v>
      </c>
      <c r="C8" s="129">
        <v>-1</v>
      </c>
      <c r="D8" s="129">
        <v>2</v>
      </c>
      <c r="E8" s="129" t="s">
        <v>54</v>
      </c>
      <c r="F8" s="129">
        <v>1</v>
      </c>
      <c r="G8" s="129">
        <f>SUM(C8:F8)</f>
        <v>2</v>
      </c>
      <c r="H8" s="129">
        <v>-2</v>
      </c>
      <c r="I8" s="129">
        <v>-5</v>
      </c>
      <c r="J8" s="129">
        <v>-1</v>
      </c>
      <c r="K8" s="129">
        <v>-10</v>
      </c>
      <c r="L8" s="129">
        <v>-18</v>
      </c>
    </row>
    <row r="9" spans="2:12" ht="15" customHeight="1" x14ac:dyDescent="0.3">
      <c r="B9" s="131" t="s">
        <v>30</v>
      </c>
      <c r="C9" s="138">
        <f>SUM(C6:C8)</f>
        <v>91</v>
      </c>
      <c r="D9" s="138">
        <f t="shared" ref="D9:H9" si="0">SUM(D6:D8)</f>
        <v>107</v>
      </c>
      <c r="E9" s="138">
        <f t="shared" si="0"/>
        <v>110</v>
      </c>
      <c r="F9" s="138">
        <f t="shared" si="0"/>
        <v>115</v>
      </c>
      <c r="G9" s="138">
        <f>SUM(C9:F9)</f>
        <v>423</v>
      </c>
      <c r="H9" s="138">
        <f t="shared" si="0"/>
        <v>104</v>
      </c>
      <c r="I9" s="138">
        <f t="shared" ref="I9:J9" si="1">SUM(I6:I8)</f>
        <v>95</v>
      </c>
      <c r="J9" s="138">
        <f t="shared" si="1"/>
        <v>186</v>
      </c>
      <c r="K9" s="138">
        <v>244</v>
      </c>
      <c r="L9" s="138">
        <v>629</v>
      </c>
    </row>
    <row r="10" spans="2:12" x14ac:dyDescent="0.25">
      <c r="B10" s="144" t="s">
        <v>32</v>
      </c>
      <c r="C10" s="141">
        <v>-10</v>
      </c>
      <c r="D10" s="141">
        <v>-9</v>
      </c>
      <c r="E10" s="141">
        <v>-9</v>
      </c>
      <c r="F10" s="141">
        <v>-7</v>
      </c>
      <c r="G10" s="141">
        <f t="shared" ref="G10:G12" si="2">SUM(C10:F10)</f>
        <v>-35</v>
      </c>
      <c r="H10" s="141">
        <v>-7</v>
      </c>
      <c r="I10" s="141">
        <v>-7</v>
      </c>
      <c r="J10" s="141">
        <v>-10</v>
      </c>
      <c r="K10" s="141">
        <v>-14</v>
      </c>
      <c r="L10" s="141">
        <v>-38</v>
      </c>
    </row>
    <row r="11" spans="2:12" ht="15" customHeight="1" x14ac:dyDescent="0.25">
      <c r="B11" s="143" t="s">
        <v>13</v>
      </c>
      <c r="C11" s="139">
        <v>-14</v>
      </c>
      <c r="D11" s="139">
        <v>-14</v>
      </c>
      <c r="E11" s="139">
        <v>-14</v>
      </c>
      <c r="F11" s="139">
        <v>-12</v>
      </c>
      <c r="G11" s="139">
        <f t="shared" si="2"/>
        <v>-54</v>
      </c>
      <c r="H11" s="139">
        <v>-11</v>
      </c>
      <c r="I11" s="139">
        <v>-13</v>
      </c>
      <c r="J11" s="139">
        <v>-25</v>
      </c>
      <c r="K11" s="139">
        <v>-37</v>
      </c>
      <c r="L11" s="139">
        <v>-86</v>
      </c>
    </row>
    <row r="12" spans="2:12" ht="15" customHeight="1" x14ac:dyDescent="0.3">
      <c r="B12" s="144" t="s">
        <v>39</v>
      </c>
      <c r="C12" s="141">
        <v>-17</v>
      </c>
      <c r="D12" s="141">
        <v>-27</v>
      </c>
      <c r="E12" s="141">
        <v>-34</v>
      </c>
      <c r="F12" s="141">
        <v>-37</v>
      </c>
      <c r="G12" s="141">
        <f t="shared" si="2"/>
        <v>-115</v>
      </c>
      <c r="H12" s="141">
        <v>-29</v>
      </c>
      <c r="I12" s="141">
        <v>-25</v>
      </c>
      <c r="J12" s="141">
        <v>-7</v>
      </c>
      <c r="K12" s="141">
        <v>-77</v>
      </c>
      <c r="L12" s="141">
        <v>-138</v>
      </c>
    </row>
    <row r="13" spans="2:12" ht="16.149999999999999" x14ac:dyDescent="0.3">
      <c r="B13" s="140" t="s">
        <v>134</v>
      </c>
      <c r="C13" s="138">
        <f>SUM(C9:C12)</f>
        <v>50</v>
      </c>
      <c r="D13" s="138">
        <f t="shared" ref="D13:H13" si="3">SUM(D9:D12)</f>
        <v>57</v>
      </c>
      <c r="E13" s="138">
        <f t="shared" si="3"/>
        <v>53</v>
      </c>
      <c r="F13" s="138">
        <f t="shared" si="3"/>
        <v>59</v>
      </c>
      <c r="G13" s="138">
        <f>SUM(C13:F13)</f>
        <v>219</v>
      </c>
      <c r="H13" s="138">
        <f t="shared" si="3"/>
        <v>57</v>
      </c>
      <c r="I13" s="138">
        <f t="shared" ref="I13:J13" si="4">SUM(I9:I12)</f>
        <v>50</v>
      </c>
      <c r="J13" s="138">
        <f t="shared" si="4"/>
        <v>144</v>
      </c>
      <c r="K13" s="138">
        <v>116</v>
      </c>
      <c r="L13" s="138">
        <v>367</v>
      </c>
    </row>
    <row r="14" spans="2:12" ht="29.25" customHeight="1" x14ac:dyDescent="0.3">
      <c r="B14" s="227" t="s">
        <v>160</v>
      </c>
      <c r="C14" s="173">
        <v>50</v>
      </c>
      <c r="D14" s="173">
        <v>57</v>
      </c>
      <c r="E14" s="173">
        <v>53</v>
      </c>
      <c r="F14" s="173">
        <v>59</v>
      </c>
      <c r="G14" s="173">
        <v>219</v>
      </c>
      <c r="H14" s="173">
        <v>57</v>
      </c>
      <c r="I14" s="173">
        <v>50</v>
      </c>
      <c r="J14" s="173">
        <v>143</v>
      </c>
      <c r="K14" s="173">
        <v>115</v>
      </c>
      <c r="L14" s="173">
        <v>365</v>
      </c>
    </row>
    <row r="15" spans="2:12" ht="15" customHeight="1" x14ac:dyDescent="0.25">
      <c r="B15" s="143" t="s">
        <v>69</v>
      </c>
      <c r="C15" s="139">
        <v>0</v>
      </c>
      <c r="D15" s="139">
        <v>0</v>
      </c>
      <c r="E15" s="139">
        <v>0</v>
      </c>
      <c r="F15" s="139">
        <v>0</v>
      </c>
      <c r="G15" s="139">
        <f t="shared" ref="G15:G21" si="5">SUM(C15:F15)</f>
        <v>0</v>
      </c>
      <c r="H15" s="139">
        <v>-9</v>
      </c>
      <c r="I15" s="139">
        <v>-15</v>
      </c>
      <c r="J15" s="139">
        <v>-44</v>
      </c>
      <c r="K15" s="139">
        <v>-22</v>
      </c>
      <c r="L15" s="139">
        <v>-90</v>
      </c>
    </row>
    <row r="16" spans="2:12" ht="15" customHeight="1" x14ac:dyDescent="0.25">
      <c r="B16" s="169" t="s">
        <v>29</v>
      </c>
      <c r="C16" s="170">
        <v>-2</v>
      </c>
      <c r="D16" s="170">
        <v>-3</v>
      </c>
      <c r="E16" s="170">
        <v>-2</v>
      </c>
      <c r="F16" s="170">
        <v>-2</v>
      </c>
      <c r="G16" s="170">
        <f t="shared" si="5"/>
        <v>-9</v>
      </c>
      <c r="H16" s="170">
        <v>-1</v>
      </c>
      <c r="I16" s="170">
        <v>-2</v>
      </c>
      <c r="J16" s="170">
        <v>-27</v>
      </c>
      <c r="K16" s="170">
        <v>-54</v>
      </c>
      <c r="L16" s="170">
        <v>-84</v>
      </c>
    </row>
    <row r="17" spans="2:12" ht="15" customHeight="1" x14ac:dyDescent="0.25">
      <c r="B17" s="143" t="s">
        <v>102</v>
      </c>
      <c r="C17" s="139">
        <v>0</v>
      </c>
      <c r="D17" s="139">
        <v>0</v>
      </c>
      <c r="E17" s="139">
        <v>0</v>
      </c>
      <c r="F17" s="139">
        <v>0</v>
      </c>
      <c r="G17" s="139">
        <f>SUM(C17:F17)</f>
        <v>0</v>
      </c>
      <c r="H17" s="139">
        <v>0</v>
      </c>
      <c r="I17" s="139">
        <v>3</v>
      </c>
      <c r="J17" s="139">
        <v>0</v>
      </c>
      <c r="K17" s="139">
        <v>0</v>
      </c>
      <c r="L17" s="139">
        <v>3</v>
      </c>
    </row>
    <row r="18" spans="2:12" ht="15" customHeight="1" x14ac:dyDescent="0.25">
      <c r="B18" s="169" t="s">
        <v>4</v>
      </c>
      <c r="C18" s="170">
        <v>-2</v>
      </c>
      <c r="D18" s="170">
        <v>0</v>
      </c>
      <c r="E18" s="170">
        <v>-1</v>
      </c>
      <c r="F18" s="170">
        <v>-3</v>
      </c>
      <c r="G18" s="170">
        <f>SUM(C18:F18)</f>
        <v>-6</v>
      </c>
      <c r="H18" s="170">
        <v>0</v>
      </c>
      <c r="I18" s="170">
        <v>-1</v>
      </c>
      <c r="J18" s="170">
        <v>-5</v>
      </c>
      <c r="K18" s="170">
        <v>-8</v>
      </c>
      <c r="L18" s="170">
        <v>-14</v>
      </c>
    </row>
    <row r="19" spans="2:12" ht="15" customHeight="1" x14ac:dyDescent="0.25">
      <c r="B19" s="143" t="s">
        <v>68</v>
      </c>
      <c r="C19" s="139">
        <v>0</v>
      </c>
      <c r="D19" s="139">
        <v>0</v>
      </c>
      <c r="E19" s="139">
        <v>0</v>
      </c>
      <c r="F19" s="139">
        <v>82</v>
      </c>
      <c r="G19" s="139">
        <f>SUM(C19:F19)</f>
        <v>82</v>
      </c>
      <c r="H19" s="139">
        <v>2</v>
      </c>
      <c r="I19" s="139">
        <v>0</v>
      </c>
      <c r="J19" s="139">
        <v>0</v>
      </c>
      <c r="K19" s="139">
        <v>0</v>
      </c>
      <c r="L19" s="139">
        <v>2</v>
      </c>
    </row>
    <row r="20" spans="2:12" s="1" customFormat="1" ht="15" customHeight="1" x14ac:dyDescent="0.3">
      <c r="B20" s="169" t="s">
        <v>0</v>
      </c>
      <c r="C20" s="170">
        <v>-40</v>
      </c>
      <c r="D20" s="170">
        <v>-29</v>
      </c>
      <c r="E20" s="170">
        <v>-4</v>
      </c>
      <c r="F20" s="170">
        <v>0</v>
      </c>
      <c r="G20" s="170">
        <f>SUM(C20:F20)</f>
        <v>-73</v>
      </c>
      <c r="H20" s="170">
        <v>0</v>
      </c>
      <c r="I20" s="170">
        <v>0</v>
      </c>
      <c r="J20" s="170">
        <v>0</v>
      </c>
      <c r="K20" s="170">
        <v>-4</v>
      </c>
      <c r="L20" s="170">
        <v>-4</v>
      </c>
    </row>
    <row r="21" spans="2:12" x14ac:dyDescent="0.25">
      <c r="B21" s="143" t="s">
        <v>135</v>
      </c>
      <c r="C21" s="139">
        <v>17</v>
      </c>
      <c r="D21" s="139">
        <v>12</v>
      </c>
      <c r="E21" s="139">
        <v>3</v>
      </c>
      <c r="F21" s="139">
        <v>-9</v>
      </c>
      <c r="G21" s="139">
        <f t="shared" si="5"/>
        <v>23</v>
      </c>
      <c r="H21" s="139">
        <v>4</v>
      </c>
      <c r="I21" s="139">
        <v>6</v>
      </c>
      <c r="J21" s="139">
        <v>24</v>
      </c>
      <c r="K21" s="139">
        <v>32</v>
      </c>
      <c r="L21" s="139">
        <v>66</v>
      </c>
    </row>
    <row r="22" spans="2:12" s="1" customFormat="1" ht="27" x14ac:dyDescent="0.3">
      <c r="B22" s="227" t="s">
        <v>161</v>
      </c>
      <c r="C22" s="173">
        <f t="shared" ref="C22:J22" si="6">SUM(C14:C21)</f>
        <v>23</v>
      </c>
      <c r="D22" s="173">
        <f t="shared" si="6"/>
        <v>37</v>
      </c>
      <c r="E22" s="173">
        <f t="shared" si="6"/>
        <v>49</v>
      </c>
      <c r="F22" s="173">
        <f t="shared" si="6"/>
        <v>127</v>
      </c>
      <c r="G22" s="173">
        <f t="shared" si="6"/>
        <v>236</v>
      </c>
      <c r="H22" s="173">
        <f t="shared" si="6"/>
        <v>53</v>
      </c>
      <c r="I22" s="173">
        <f t="shared" si="6"/>
        <v>41</v>
      </c>
      <c r="J22" s="173">
        <f t="shared" si="6"/>
        <v>91</v>
      </c>
      <c r="K22" s="173">
        <v>59</v>
      </c>
      <c r="L22" s="173">
        <v>244</v>
      </c>
    </row>
    <row r="23" spans="2:12" x14ac:dyDescent="0.25">
      <c r="B23" s="171"/>
      <c r="C23" s="172"/>
      <c r="D23" s="172"/>
      <c r="E23" s="172"/>
      <c r="F23" s="172"/>
      <c r="G23" s="172"/>
      <c r="H23" s="172"/>
      <c r="I23" s="172"/>
      <c r="J23" s="172"/>
      <c r="K23" s="172"/>
      <c r="L23" s="172"/>
    </row>
    <row r="24" spans="2:12" s="1" customFormat="1" ht="27" x14ac:dyDescent="0.3">
      <c r="B24" s="140" t="s">
        <v>156</v>
      </c>
      <c r="C24" s="168">
        <v>0.67</v>
      </c>
      <c r="D24" s="168">
        <v>0.77</v>
      </c>
      <c r="E24" s="168">
        <v>0.73</v>
      </c>
      <c r="F24" s="168">
        <v>0.8</v>
      </c>
      <c r="G24" s="168">
        <v>2.96</v>
      </c>
      <c r="H24" s="168">
        <v>0.77</v>
      </c>
      <c r="I24" s="168">
        <v>0.68</v>
      </c>
      <c r="J24" s="168">
        <v>1.25</v>
      </c>
      <c r="K24" s="168">
        <v>0.75</v>
      </c>
      <c r="L24" s="168">
        <v>3.51</v>
      </c>
    </row>
    <row r="25" spans="2:12" ht="15" customHeight="1" x14ac:dyDescent="0.3">
      <c r="B25" s="169" t="s">
        <v>34</v>
      </c>
      <c r="C25" s="174">
        <v>-0.36</v>
      </c>
      <c r="D25" s="174">
        <v>-0.27</v>
      </c>
      <c r="E25" s="174">
        <v>-0.06</v>
      </c>
      <c r="F25" s="174">
        <v>0.92</v>
      </c>
      <c r="G25" s="174">
        <v>0.23</v>
      </c>
      <c r="H25" s="174">
        <v>-0.05</v>
      </c>
      <c r="I25" s="174">
        <v>-0.13</v>
      </c>
      <c r="J25" s="174">
        <v>-0.45</v>
      </c>
      <c r="K25" s="174">
        <v>-0.36</v>
      </c>
      <c r="L25" s="174">
        <v>-1.1599999999999999</v>
      </c>
    </row>
    <row r="26" spans="2:12" s="1" customFormat="1" ht="27" x14ac:dyDescent="0.3">
      <c r="B26" s="140" t="s">
        <v>157</v>
      </c>
      <c r="C26" s="168">
        <v>0.31</v>
      </c>
      <c r="D26" s="168">
        <v>0.5</v>
      </c>
      <c r="E26" s="168">
        <v>0.67</v>
      </c>
      <c r="F26" s="168">
        <v>1.72</v>
      </c>
      <c r="G26" s="168">
        <v>3.19</v>
      </c>
      <c r="H26" s="168">
        <v>0.72</v>
      </c>
      <c r="I26" s="168">
        <v>0.55000000000000004</v>
      </c>
      <c r="J26" s="168">
        <v>0.8</v>
      </c>
      <c r="K26" s="168">
        <v>0.39</v>
      </c>
      <c r="L26" s="168">
        <v>2.35</v>
      </c>
    </row>
    <row r="27" spans="2:12" x14ac:dyDescent="0.25">
      <c r="B27" s="175" t="s">
        <v>31</v>
      </c>
      <c r="C27" s="170">
        <v>75</v>
      </c>
      <c r="D27" s="170">
        <v>74</v>
      </c>
      <c r="E27" s="170">
        <v>73</v>
      </c>
      <c r="F27" s="170">
        <v>74</v>
      </c>
      <c r="G27" s="170">
        <v>74</v>
      </c>
      <c r="H27" s="170">
        <v>74</v>
      </c>
      <c r="I27" s="170">
        <v>74</v>
      </c>
      <c r="J27" s="170">
        <v>114</v>
      </c>
      <c r="K27" s="170">
        <v>153</v>
      </c>
      <c r="L27" s="170">
        <v>104</v>
      </c>
    </row>
    <row r="29" spans="2:12" x14ac:dyDescent="0.25">
      <c r="B29" s="188" t="s">
        <v>143</v>
      </c>
    </row>
    <row r="30" spans="2:12" x14ac:dyDescent="0.25">
      <c r="B30" s="188" t="s">
        <v>221</v>
      </c>
    </row>
    <row r="31" spans="2:12" x14ac:dyDescent="0.25">
      <c r="B31" s="187" t="s">
        <v>209</v>
      </c>
    </row>
    <row r="32" spans="2:12" x14ac:dyDescent="0.25">
      <c r="B32" s="188" t="s">
        <v>136</v>
      </c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2">
    <mergeCell ref="B2:J2"/>
    <mergeCell ref="C5:L5"/>
  </mergeCells>
  <pageMargins left="0.7" right="0.7" top="0.75" bottom="0.75" header="0.3" footer="0.3"/>
  <pageSetup scale="58" orientation="landscape" r:id="rId4"/>
  <ignoredErrors>
    <ignoredError sqref="G9 G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8"/>
  <sheetViews>
    <sheetView showGridLines="0" tabSelected="1" topLeftCell="A8" zoomScale="80" zoomScaleNormal="80" workbookViewId="0">
      <selection activeCell="K14" sqref="K14"/>
    </sheetView>
  </sheetViews>
  <sheetFormatPr defaultRowHeight="15" x14ac:dyDescent="0.25"/>
  <cols>
    <col min="1" max="1" width="3.42578125" customWidth="1"/>
    <col min="2" max="2" width="5.5703125" customWidth="1"/>
    <col min="4" max="4" width="13.7109375" customWidth="1"/>
    <col min="5" max="5" width="16.85546875" customWidth="1"/>
    <col min="6" max="7" width="13.85546875" customWidth="1"/>
    <col min="8" max="9" width="20.5703125" customWidth="1"/>
    <col min="11" max="11" width="13.7109375" customWidth="1"/>
    <col min="12" max="12" width="16.85546875" customWidth="1"/>
    <col min="13" max="14" width="13.85546875" customWidth="1"/>
    <col min="15" max="15" width="20.5703125" customWidth="1"/>
  </cols>
  <sheetData>
    <row r="1" spans="1:12" s="20" customFormat="1" x14ac:dyDescent="0.25">
      <c r="A1" s="5"/>
      <c r="B1" s="5"/>
    </row>
    <row r="2" spans="1:12" s="20" customFormat="1" ht="31.5" x14ac:dyDescent="0.5">
      <c r="A2" s="5"/>
      <c r="B2" s="5"/>
      <c r="C2" s="284" t="s">
        <v>196</v>
      </c>
      <c r="D2" s="239"/>
      <c r="E2" s="239"/>
      <c r="F2" s="239"/>
      <c r="G2" s="239"/>
      <c r="H2" s="239"/>
      <c r="I2" s="234"/>
      <c r="J2" s="234"/>
      <c r="K2" s="234"/>
      <c r="L2" s="234"/>
    </row>
    <row r="4" spans="1:12" x14ac:dyDescent="0.25">
      <c r="D4" s="312" t="s">
        <v>181</v>
      </c>
      <c r="E4" s="312"/>
      <c r="F4" s="312"/>
      <c r="G4" s="312"/>
      <c r="H4" s="312"/>
      <c r="I4" s="312"/>
    </row>
    <row r="5" spans="1:12" x14ac:dyDescent="0.25">
      <c r="D5" s="313" t="s">
        <v>25</v>
      </c>
      <c r="E5" s="313"/>
      <c r="F5" s="313"/>
      <c r="G5" s="313"/>
      <c r="H5" s="313"/>
      <c r="I5" s="272"/>
    </row>
    <row r="6" spans="1:12" ht="45" customHeight="1" x14ac:dyDescent="0.25">
      <c r="D6" s="191" t="s">
        <v>108</v>
      </c>
      <c r="E6" s="191" t="s">
        <v>69</v>
      </c>
      <c r="F6" s="191" t="s">
        <v>109</v>
      </c>
      <c r="G6" s="191" t="s">
        <v>4</v>
      </c>
      <c r="H6" s="191" t="s">
        <v>0</v>
      </c>
      <c r="I6" s="191" t="s">
        <v>141</v>
      </c>
    </row>
    <row r="7" spans="1:12" x14ac:dyDescent="0.25">
      <c r="C7" t="s">
        <v>110</v>
      </c>
      <c r="D7" s="192">
        <v>68</v>
      </c>
      <c r="E7" s="192">
        <v>0</v>
      </c>
      <c r="F7" s="192">
        <v>0</v>
      </c>
      <c r="G7" s="192">
        <v>0</v>
      </c>
      <c r="H7" s="192">
        <v>0</v>
      </c>
      <c r="I7" s="192">
        <f>SUM(D7:H7)</f>
        <v>68</v>
      </c>
    </row>
    <row r="8" spans="1:12" x14ac:dyDescent="0.25">
      <c r="C8" t="s">
        <v>111</v>
      </c>
      <c r="D8" s="193">
        <v>46</v>
      </c>
      <c r="E8" s="193">
        <v>0</v>
      </c>
      <c r="F8" s="193">
        <v>1</v>
      </c>
      <c r="G8" s="193">
        <v>0</v>
      </c>
      <c r="H8" s="193">
        <v>0</v>
      </c>
      <c r="I8" s="193">
        <f>SUM(D8:H8)</f>
        <v>47</v>
      </c>
    </row>
    <row r="9" spans="1:12" x14ac:dyDescent="0.25">
      <c r="C9" t="s">
        <v>112</v>
      </c>
      <c r="D9" s="193">
        <v>88</v>
      </c>
      <c r="E9" s="193">
        <v>0</v>
      </c>
      <c r="F9" s="193">
        <v>53</v>
      </c>
      <c r="G9" s="193">
        <v>0</v>
      </c>
      <c r="H9" s="193">
        <v>0</v>
      </c>
      <c r="I9" s="193">
        <f>SUM(D9:H9)</f>
        <v>141</v>
      </c>
    </row>
    <row r="10" spans="1:12" x14ac:dyDescent="0.25">
      <c r="C10" t="s">
        <v>113</v>
      </c>
      <c r="D10" s="193">
        <v>-50</v>
      </c>
      <c r="E10" s="193">
        <v>22</v>
      </c>
      <c r="F10" s="193">
        <v>0</v>
      </c>
      <c r="G10" s="193">
        <v>8</v>
      </c>
      <c r="H10" s="193">
        <v>4</v>
      </c>
      <c r="I10" s="193">
        <f>SUM(D10:H10)</f>
        <v>-16</v>
      </c>
    </row>
    <row r="11" spans="1:12" ht="15.75" thickBot="1" x14ac:dyDescent="0.3">
      <c r="C11" t="s">
        <v>114</v>
      </c>
      <c r="D11" s="194">
        <f>SUM(D7:D10)</f>
        <v>152</v>
      </c>
      <c r="E11" s="194">
        <f t="shared" ref="E11:F11" si="0">SUM(E7:E10)</f>
        <v>22</v>
      </c>
      <c r="F11" s="194">
        <f t="shared" si="0"/>
        <v>54</v>
      </c>
      <c r="G11" s="194">
        <f>SUM(G7:G10)</f>
        <v>8</v>
      </c>
      <c r="H11" s="194">
        <f>SUM(H7:H10)</f>
        <v>4</v>
      </c>
      <c r="I11" s="194">
        <f>SUM(I7:I10)</f>
        <v>240</v>
      </c>
    </row>
    <row r="12" spans="1:12" ht="15.75" thickTop="1" x14ac:dyDescent="0.25"/>
    <row r="13" spans="1:12" x14ac:dyDescent="0.25">
      <c r="D13" s="312" t="s">
        <v>180</v>
      </c>
      <c r="E13" s="312"/>
      <c r="F13" s="312"/>
      <c r="G13" s="312"/>
      <c r="H13" s="303"/>
      <c r="I13" s="235"/>
    </row>
    <row r="14" spans="1:12" x14ac:dyDescent="0.25">
      <c r="D14" s="314" t="s">
        <v>25</v>
      </c>
      <c r="E14" s="314"/>
      <c r="F14" s="314"/>
      <c r="G14" s="314"/>
      <c r="H14" s="303"/>
      <c r="I14" s="272"/>
    </row>
    <row r="15" spans="1:12" ht="48" customHeight="1" x14ac:dyDescent="0.25">
      <c r="D15" s="191" t="s">
        <v>108</v>
      </c>
      <c r="E15" s="191" t="s">
        <v>109</v>
      </c>
      <c r="F15" s="191" t="s">
        <v>4</v>
      </c>
      <c r="G15" s="191" t="s">
        <v>141</v>
      </c>
      <c r="H15" s="191"/>
    </row>
    <row r="16" spans="1:12" x14ac:dyDescent="0.25">
      <c r="C16" t="s">
        <v>110</v>
      </c>
      <c r="D16" s="192">
        <v>65</v>
      </c>
      <c r="E16" s="326">
        <v>0</v>
      </c>
      <c r="F16" s="326">
        <v>0</v>
      </c>
      <c r="G16" s="192">
        <v>65</v>
      </c>
      <c r="H16" s="192"/>
    </row>
    <row r="17" spans="3:9" x14ac:dyDescent="0.25">
      <c r="C17" t="s">
        <v>111</v>
      </c>
      <c r="D17" s="193">
        <v>46</v>
      </c>
      <c r="E17" s="327">
        <v>2</v>
      </c>
      <c r="F17" s="327">
        <v>0</v>
      </c>
      <c r="G17" s="193">
        <v>48</v>
      </c>
      <c r="H17" s="193"/>
    </row>
    <row r="18" spans="3:9" x14ac:dyDescent="0.25">
      <c r="C18" t="s">
        <v>113</v>
      </c>
      <c r="D18" s="193">
        <v>-9</v>
      </c>
      <c r="E18" s="327">
        <v>0</v>
      </c>
      <c r="F18" s="328">
        <v>3</v>
      </c>
      <c r="G18" s="193">
        <v>-6</v>
      </c>
      <c r="H18" s="193"/>
    </row>
    <row r="19" spans="3:9" ht="15.75" thickBot="1" x14ac:dyDescent="0.3">
      <c r="C19" t="s">
        <v>114</v>
      </c>
      <c r="D19" s="194">
        <f>SUM(D16:D18)</f>
        <v>102</v>
      </c>
      <c r="E19" s="194">
        <f>SUM(E16:E18)</f>
        <v>2</v>
      </c>
      <c r="F19" s="194">
        <f>SUM(F16:F18)</f>
        <v>3</v>
      </c>
      <c r="G19" s="194">
        <f>SUM(G16:G18)</f>
        <v>107</v>
      </c>
      <c r="H19" s="204"/>
    </row>
    <row r="20" spans="3:9" ht="15.75" thickTop="1" x14ac:dyDescent="0.25">
      <c r="D20" s="204"/>
      <c r="E20" s="204"/>
      <c r="F20" s="204"/>
      <c r="G20" s="204"/>
      <c r="H20" s="204"/>
      <c r="I20" s="204"/>
    </row>
    <row r="21" spans="3:9" x14ac:dyDescent="0.25">
      <c r="D21" s="312" t="s">
        <v>182</v>
      </c>
      <c r="E21" s="312"/>
      <c r="F21" s="312"/>
      <c r="G21" s="312"/>
      <c r="H21" s="312"/>
      <c r="I21" s="312"/>
    </row>
    <row r="22" spans="3:9" x14ac:dyDescent="0.25">
      <c r="D22" s="313" t="s">
        <v>25</v>
      </c>
      <c r="E22" s="313"/>
      <c r="F22" s="313"/>
      <c r="G22" s="313"/>
      <c r="H22" s="313"/>
      <c r="I22" s="272"/>
    </row>
    <row r="23" spans="3:9" ht="47.25" customHeight="1" x14ac:dyDescent="0.25">
      <c r="D23" s="191" t="s">
        <v>108</v>
      </c>
      <c r="E23" s="191" t="s">
        <v>69</v>
      </c>
      <c r="F23" s="191" t="s">
        <v>109</v>
      </c>
      <c r="G23" s="191" t="s">
        <v>4</v>
      </c>
      <c r="H23" s="191" t="s">
        <v>0</v>
      </c>
      <c r="I23" s="191" t="s">
        <v>141</v>
      </c>
    </row>
    <row r="24" spans="3:9" x14ac:dyDescent="0.25">
      <c r="C24" t="s">
        <v>110</v>
      </c>
      <c r="D24" s="192">
        <v>292</v>
      </c>
      <c r="E24" s="192">
        <v>0</v>
      </c>
      <c r="F24" s="192">
        <v>0</v>
      </c>
      <c r="G24" s="192">
        <v>0</v>
      </c>
      <c r="H24" s="192">
        <v>0</v>
      </c>
      <c r="I24" s="192">
        <f>SUM(D24:H24)</f>
        <v>292</v>
      </c>
    </row>
    <row r="25" spans="3:9" x14ac:dyDescent="0.25">
      <c r="C25" t="s">
        <v>111</v>
      </c>
      <c r="D25" s="193">
        <v>162</v>
      </c>
      <c r="E25" s="193">
        <v>0</v>
      </c>
      <c r="F25" s="193">
        <v>5</v>
      </c>
      <c r="G25" s="193">
        <v>0</v>
      </c>
      <c r="H25" s="193">
        <v>0</v>
      </c>
      <c r="I25" s="193">
        <f>SUM(D25:H25)</f>
        <v>167</v>
      </c>
    </row>
    <row r="26" spans="3:9" x14ac:dyDescent="0.25">
      <c r="C26" t="s">
        <v>112</v>
      </c>
      <c r="D26" s="193">
        <v>114</v>
      </c>
      <c r="E26" s="193">
        <v>0</v>
      </c>
      <c r="F26" s="193">
        <v>79</v>
      </c>
      <c r="G26" s="193">
        <v>0</v>
      </c>
      <c r="H26" s="193">
        <v>0</v>
      </c>
      <c r="I26" s="193">
        <f>SUM(D26:H26)</f>
        <v>193</v>
      </c>
    </row>
    <row r="27" spans="3:9" x14ac:dyDescent="0.25">
      <c r="C27" t="s">
        <v>113</v>
      </c>
      <c r="D27" s="193">
        <v>-151</v>
      </c>
      <c r="E27" s="193">
        <v>90</v>
      </c>
      <c r="F27" s="193">
        <v>0</v>
      </c>
      <c r="G27" s="193">
        <v>14</v>
      </c>
      <c r="H27" s="193">
        <v>4</v>
      </c>
      <c r="I27" s="193">
        <f>SUM(D27:H27)</f>
        <v>-43</v>
      </c>
    </row>
    <row r="28" spans="3:9" ht="15.75" thickBot="1" x14ac:dyDescent="0.3">
      <c r="C28" t="s">
        <v>114</v>
      </c>
      <c r="D28" s="194">
        <f>SUM(D24:D27)</f>
        <v>417</v>
      </c>
      <c r="E28" s="194">
        <f t="shared" ref="E28:G28" si="1">SUM(E24:E27)</f>
        <v>90</v>
      </c>
      <c r="F28" s="194">
        <f t="shared" si="1"/>
        <v>84</v>
      </c>
      <c r="G28" s="194">
        <f t="shared" si="1"/>
        <v>14</v>
      </c>
      <c r="H28" s="194">
        <f t="shared" ref="H28" si="2">SUM(H24:H27)</f>
        <v>4</v>
      </c>
      <c r="I28" s="194">
        <f>SUM(I24:I27)</f>
        <v>609</v>
      </c>
    </row>
    <row r="29" spans="3:9" ht="15.75" thickTop="1" x14ac:dyDescent="0.25"/>
    <row r="30" spans="3:9" x14ac:dyDescent="0.25">
      <c r="D30" s="312" t="s">
        <v>183</v>
      </c>
      <c r="E30" s="312"/>
      <c r="F30" s="312"/>
      <c r="G30" s="312"/>
      <c r="H30" s="312"/>
      <c r="I30" s="235"/>
    </row>
    <row r="31" spans="3:9" x14ac:dyDescent="0.25">
      <c r="D31" s="314" t="s">
        <v>25</v>
      </c>
      <c r="E31" s="314"/>
      <c r="F31" s="314"/>
      <c r="G31" s="314"/>
      <c r="H31" s="314"/>
      <c r="I31" s="272"/>
    </row>
    <row r="32" spans="3:9" ht="45.75" customHeight="1" x14ac:dyDescent="0.25">
      <c r="D32" s="191" t="s">
        <v>108</v>
      </c>
      <c r="E32" s="191" t="s">
        <v>115</v>
      </c>
      <c r="F32" s="191" t="s">
        <v>109</v>
      </c>
      <c r="G32" s="191" t="s">
        <v>4</v>
      </c>
      <c r="H32" s="191" t="s">
        <v>141</v>
      </c>
      <c r="I32" s="191"/>
    </row>
    <row r="33" spans="3:9" x14ac:dyDescent="0.25">
      <c r="C33" t="s">
        <v>110</v>
      </c>
      <c r="D33" s="192">
        <v>279</v>
      </c>
      <c r="E33" s="192">
        <v>0</v>
      </c>
      <c r="F33" s="192">
        <v>0</v>
      </c>
      <c r="G33" s="192">
        <v>0</v>
      </c>
      <c r="H33" s="192">
        <f>SUM(D33:G33)</f>
        <v>279</v>
      </c>
      <c r="I33" s="192"/>
    </row>
    <row r="34" spans="3:9" x14ac:dyDescent="0.25">
      <c r="C34" t="s">
        <v>111</v>
      </c>
      <c r="D34" s="193">
        <v>45</v>
      </c>
      <c r="E34" s="193">
        <v>73</v>
      </c>
      <c r="F34" s="193">
        <v>9</v>
      </c>
      <c r="G34" s="193">
        <v>0</v>
      </c>
      <c r="H34" s="211">
        <f>SUM(D34:G34)</f>
        <v>127</v>
      </c>
      <c r="I34" s="211"/>
    </row>
    <row r="35" spans="3:9" x14ac:dyDescent="0.25">
      <c r="C35" t="s">
        <v>113</v>
      </c>
      <c r="D35" s="193">
        <v>-26</v>
      </c>
      <c r="E35" s="193">
        <v>0</v>
      </c>
      <c r="F35" s="193">
        <v>0</v>
      </c>
      <c r="G35" s="274">
        <v>6</v>
      </c>
      <c r="H35" s="211">
        <f>SUM(D35:G35)</f>
        <v>-20</v>
      </c>
      <c r="I35" s="211"/>
    </row>
    <row r="36" spans="3:9" ht="15.75" thickBot="1" x14ac:dyDescent="0.3">
      <c r="C36" t="s">
        <v>114</v>
      </c>
      <c r="D36" s="194">
        <f>SUM(D33:D35)</f>
        <v>298</v>
      </c>
      <c r="E36" s="194">
        <f>SUM(E33:E35)</f>
        <v>73</v>
      </c>
      <c r="F36" s="194">
        <f>SUM(F33:F35)</f>
        <v>9</v>
      </c>
      <c r="G36" s="194">
        <f>SUM(G33:G35)</f>
        <v>6</v>
      </c>
      <c r="H36" s="194">
        <f>SUM(H33:H35)</f>
        <v>386</v>
      </c>
      <c r="I36" s="204"/>
    </row>
    <row r="37" spans="3:9" ht="15.75" thickTop="1" x14ac:dyDescent="0.25"/>
    <row r="38" spans="3:9" x14ac:dyDescent="0.25">
      <c r="C38" s="188" t="s">
        <v>143</v>
      </c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8">
    <mergeCell ref="D4:I4"/>
    <mergeCell ref="D22:H22"/>
    <mergeCell ref="D30:H30"/>
    <mergeCell ref="D31:H31"/>
    <mergeCell ref="D5:H5"/>
    <mergeCell ref="D21:I21"/>
    <mergeCell ref="D14:G14"/>
    <mergeCell ref="D13:G13"/>
  </mergeCells>
  <pageMargins left="0.7" right="0.7" top="0.75" bottom="0.75" header="0.3" footer="0.3"/>
  <pageSetup scale="73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N32"/>
  <sheetViews>
    <sheetView showGridLines="0" showRowColHeaders="0" workbookViewId="0">
      <pane ySplit="4" topLeftCell="A5" activePane="bottomLeft" state="frozen"/>
      <selection activeCell="K4" sqref="K4"/>
      <selection pane="bottomLeft" activeCell="B2" sqref="B2:L2"/>
    </sheetView>
  </sheetViews>
  <sheetFormatPr defaultRowHeight="15" x14ac:dyDescent="0.25"/>
  <cols>
    <col min="2" max="2" width="45.42578125" customWidth="1"/>
    <col min="3" max="8" width="11.85546875" customWidth="1"/>
    <col min="9" max="10" width="10.85546875" customWidth="1"/>
    <col min="11" max="11" width="11.42578125" customWidth="1"/>
    <col min="12" max="12" width="10.140625" bestFit="1" customWidth="1"/>
  </cols>
  <sheetData>
    <row r="2" spans="1:14" ht="31.5" x14ac:dyDescent="0.5">
      <c r="B2" s="316" t="s">
        <v>124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1:14" ht="11.25" customHeight="1" x14ac:dyDescent="0.5">
      <c r="B3" s="201"/>
      <c r="C3" s="202"/>
      <c r="D3" s="202"/>
      <c r="E3" s="202"/>
      <c r="F3" s="202"/>
      <c r="G3" s="202"/>
      <c r="H3" s="202"/>
      <c r="I3" s="202"/>
      <c r="J3" s="202"/>
    </row>
    <row r="4" spans="1:14" ht="16.5" thickBot="1" x14ac:dyDescent="0.3">
      <c r="A4" s="186"/>
      <c r="B4" s="70"/>
      <c r="C4" s="71" t="s">
        <v>8</v>
      </c>
      <c r="D4" s="72" t="s">
        <v>42</v>
      </c>
      <c r="E4" s="72" t="s">
        <v>43</v>
      </c>
      <c r="F4" s="72" t="s">
        <v>44</v>
      </c>
      <c r="G4" s="72" t="s">
        <v>24</v>
      </c>
      <c r="H4" s="72" t="s">
        <v>7</v>
      </c>
      <c r="I4" s="72" t="s">
        <v>92</v>
      </c>
      <c r="J4" s="72" t="s">
        <v>103</v>
      </c>
      <c r="K4" s="72" t="s">
        <v>179</v>
      </c>
      <c r="L4" s="72" t="s">
        <v>23</v>
      </c>
    </row>
    <row r="5" spans="1:14" ht="15" customHeight="1" x14ac:dyDescent="0.35">
      <c r="B5" s="73"/>
      <c r="C5" s="315" t="s">
        <v>25</v>
      </c>
      <c r="D5" s="315"/>
      <c r="E5" s="315"/>
      <c r="F5" s="315"/>
      <c r="G5" s="315"/>
      <c r="H5" s="315"/>
      <c r="I5" s="315"/>
      <c r="J5" s="315"/>
      <c r="K5" s="315"/>
      <c r="L5" s="315"/>
    </row>
    <row r="6" spans="1:14" ht="23.25" x14ac:dyDescent="0.35">
      <c r="B6" s="76" t="s">
        <v>88</v>
      </c>
      <c r="C6" s="74"/>
      <c r="D6" s="75"/>
      <c r="E6" s="75"/>
      <c r="F6" s="75"/>
      <c r="G6" s="75"/>
      <c r="H6" s="75"/>
    </row>
    <row r="7" spans="1:14" ht="15.75" x14ac:dyDescent="0.25">
      <c r="B7" s="77" t="s">
        <v>1</v>
      </c>
      <c r="C7" s="146">
        <v>862</v>
      </c>
      <c r="D7" s="147">
        <v>879</v>
      </c>
      <c r="E7" s="147">
        <v>878</v>
      </c>
      <c r="F7" s="177">
        <v>848</v>
      </c>
      <c r="G7" s="148">
        <v>3467</v>
      </c>
      <c r="H7" s="147">
        <v>898</v>
      </c>
      <c r="I7" s="147">
        <v>915</v>
      </c>
      <c r="J7" s="147">
        <v>921</v>
      </c>
      <c r="K7" s="177">
        <v>876.17626275735995</v>
      </c>
      <c r="L7" s="148">
        <v>3610</v>
      </c>
    </row>
    <row r="8" spans="1:14" ht="15.75" x14ac:dyDescent="0.25">
      <c r="B8" s="77" t="s">
        <v>45</v>
      </c>
      <c r="C8" s="212">
        <v>62</v>
      </c>
      <c r="D8" s="213">
        <v>74</v>
      </c>
      <c r="E8" s="213">
        <v>78</v>
      </c>
      <c r="F8" s="217">
        <v>65</v>
      </c>
      <c r="G8" s="214">
        <v>279</v>
      </c>
      <c r="H8" s="213">
        <v>72</v>
      </c>
      <c r="I8" s="213">
        <v>61</v>
      </c>
      <c r="J8" s="213">
        <v>91</v>
      </c>
      <c r="K8" s="217">
        <v>68</v>
      </c>
      <c r="L8" s="214">
        <v>292</v>
      </c>
    </row>
    <row r="9" spans="1:14" ht="15.75" x14ac:dyDescent="0.25">
      <c r="B9" s="77" t="s">
        <v>154</v>
      </c>
      <c r="C9" s="146">
        <f>'(8) Non GAAP OI QoverQ'!G82</f>
        <v>62</v>
      </c>
      <c r="D9" s="147">
        <f>'(8) Non GAAP OI QoverQ'!G74</f>
        <v>74</v>
      </c>
      <c r="E9" s="147">
        <f>'(8) Non GAAP OI QoverQ'!G66</f>
        <v>78</v>
      </c>
      <c r="F9" s="177">
        <f>'(8) Non GAAP OI QoverQ'!G58</f>
        <v>65</v>
      </c>
      <c r="G9" s="148">
        <f>'(8) Non GAAP OI QoverQ'!G50</f>
        <v>279</v>
      </c>
      <c r="H9" s="147">
        <f>'(8) Non GAAP OI QoverQ'!G42</f>
        <v>72</v>
      </c>
      <c r="I9" s="147">
        <f>'(8) Non GAAP OI QoverQ'!G34</f>
        <v>61</v>
      </c>
      <c r="J9" s="147">
        <f>'(8) Non GAAP OI QoverQ'!G25</f>
        <v>91</v>
      </c>
      <c r="K9" s="177">
        <v>68</v>
      </c>
      <c r="L9" s="180">
        <v>292</v>
      </c>
    </row>
    <row r="10" spans="1:14" ht="12.75" customHeight="1" x14ac:dyDescent="0.35">
      <c r="B10" s="78"/>
      <c r="C10" s="149"/>
      <c r="D10" s="150"/>
      <c r="E10" s="150"/>
      <c r="F10" s="150"/>
      <c r="G10" s="150"/>
      <c r="H10" s="150"/>
      <c r="I10" s="150"/>
      <c r="J10" s="150"/>
      <c r="K10" s="178"/>
      <c r="L10" s="150"/>
    </row>
    <row r="11" spans="1:14" ht="23.25" x14ac:dyDescent="0.35">
      <c r="B11" s="79" t="s">
        <v>89</v>
      </c>
      <c r="C11" s="151"/>
      <c r="D11" s="151"/>
      <c r="E11" s="151"/>
      <c r="F11" s="152"/>
      <c r="G11" s="152"/>
      <c r="H11" s="152"/>
      <c r="I11" s="152"/>
      <c r="J11" s="152"/>
      <c r="K11" s="183"/>
      <c r="L11" s="152"/>
    </row>
    <row r="12" spans="1:14" ht="15.75" x14ac:dyDescent="0.25">
      <c r="B12" s="80" t="s">
        <v>1</v>
      </c>
      <c r="C12" s="151">
        <v>385</v>
      </c>
      <c r="D12" s="151">
        <v>379</v>
      </c>
      <c r="E12" s="151">
        <v>418</v>
      </c>
      <c r="F12" s="151">
        <v>432</v>
      </c>
      <c r="G12" s="153">
        <v>1614</v>
      </c>
      <c r="H12" s="151">
        <v>414</v>
      </c>
      <c r="I12" s="151">
        <v>373</v>
      </c>
      <c r="J12" s="151">
        <v>328</v>
      </c>
      <c r="K12" s="182">
        <v>347.80632411049999</v>
      </c>
      <c r="L12" s="153">
        <v>1463</v>
      </c>
      <c r="N12" s="177"/>
    </row>
    <row r="13" spans="1:14" ht="15.75" x14ac:dyDescent="0.25">
      <c r="B13" s="80" t="s">
        <v>46</v>
      </c>
      <c r="C13" s="215">
        <v>-7</v>
      </c>
      <c r="D13" s="215">
        <v>-7</v>
      </c>
      <c r="E13" s="215">
        <v>13</v>
      </c>
      <c r="F13" s="215">
        <v>46</v>
      </c>
      <c r="G13" s="216">
        <v>45</v>
      </c>
      <c r="H13" s="215">
        <v>36</v>
      </c>
      <c r="I13" s="215">
        <v>39</v>
      </c>
      <c r="J13" s="215">
        <v>41</v>
      </c>
      <c r="K13" s="219">
        <v>46</v>
      </c>
      <c r="L13" s="216">
        <v>162</v>
      </c>
      <c r="N13" s="217"/>
    </row>
    <row r="14" spans="1:14" ht="15.75" x14ac:dyDescent="0.25">
      <c r="B14" s="80" t="s">
        <v>154</v>
      </c>
      <c r="C14" s="151">
        <f>'(8) Non GAAP OI QoverQ'!G83</f>
        <v>35</v>
      </c>
      <c r="D14" s="151">
        <f>'(8) Non GAAP OI QoverQ'!G75</f>
        <v>25</v>
      </c>
      <c r="E14" s="151">
        <f>'(8) Non GAAP OI QoverQ'!G67</f>
        <v>19</v>
      </c>
      <c r="F14" s="151">
        <f>'(8) Non GAAP OI QoverQ'!G59</f>
        <v>48</v>
      </c>
      <c r="G14" s="153">
        <f>'(8) Non GAAP OI QoverQ'!G51</f>
        <v>127</v>
      </c>
      <c r="H14" s="151">
        <f>'(8) Non GAAP OI QoverQ'!G43</f>
        <v>37</v>
      </c>
      <c r="I14" s="151">
        <f>'(8) Non GAAP OI QoverQ'!G35</f>
        <v>41</v>
      </c>
      <c r="J14" s="151">
        <f>'(8) Non GAAP OI QoverQ'!G26</f>
        <v>42</v>
      </c>
      <c r="K14" s="182">
        <v>47</v>
      </c>
      <c r="L14" s="185">
        <v>167</v>
      </c>
    </row>
    <row r="15" spans="1:14" ht="11.25" customHeight="1" x14ac:dyDescent="0.35">
      <c r="B15" s="77"/>
      <c r="C15" s="146"/>
      <c r="D15" s="147"/>
      <c r="E15" s="147"/>
      <c r="F15" s="150"/>
      <c r="G15" s="150"/>
      <c r="H15" s="150"/>
      <c r="I15" s="150"/>
      <c r="J15" s="150"/>
      <c r="K15" s="178"/>
      <c r="L15" s="150"/>
    </row>
    <row r="16" spans="1:14" s="1" customFormat="1" ht="24.75" customHeight="1" x14ac:dyDescent="0.35">
      <c r="B16" s="176" t="s">
        <v>104</v>
      </c>
      <c r="C16" s="177"/>
      <c r="D16" s="177"/>
      <c r="E16" s="177"/>
      <c r="F16" s="178"/>
      <c r="G16" s="178"/>
      <c r="H16" s="178"/>
      <c r="I16" s="178"/>
      <c r="J16" s="178"/>
      <c r="K16" s="178"/>
      <c r="L16" s="178"/>
    </row>
    <row r="17" spans="2:12" ht="15.75" x14ac:dyDescent="0.25">
      <c r="B17" s="179" t="s">
        <v>1</v>
      </c>
      <c r="C17" s="177">
        <v>0</v>
      </c>
      <c r="D17" s="177">
        <v>0</v>
      </c>
      <c r="E17" s="177">
        <v>0</v>
      </c>
      <c r="F17" s="177">
        <v>0</v>
      </c>
      <c r="G17" s="180">
        <v>0</v>
      </c>
      <c r="H17" s="177">
        <v>0</v>
      </c>
      <c r="I17" s="177">
        <v>0</v>
      </c>
      <c r="J17" s="177">
        <v>620</v>
      </c>
      <c r="K17" s="177">
        <v>1351</v>
      </c>
      <c r="L17" s="180">
        <v>1971</v>
      </c>
    </row>
    <row r="18" spans="2:12" ht="15.75" x14ac:dyDescent="0.25">
      <c r="B18" s="179" t="s">
        <v>45</v>
      </c>
      <c r="C18" s="217">
        <v>0</v>
      </c>
      <c r="D18" s="217">
        <v>0</v>
      </c>
      <c r="E18" s="217">
        <v>0</v>
      </c>
      <c r="F18" s="217">
        <v>0</v>
      </c>
      <c r="G18" s="218">
        <v>0</v>
      </c>
      <c r="H18" s="217">
        <v>0</v>
      </c>
      <c r="I18" s="217">
        <v>0</v>
      </c>
      <c r="J18" s="217">
        <v>26</v>
      </c>
      <c r="K18" s="217">
        <v>88</v>
      </c>
      <c r="L18" s="218">
        <v>114</v>
      </c>
    </row>
    <row r="19" spans="2:12" ht="15.75" x14ac:dyDescent="0.25">
      <c r="B19" s="179" t="s">
        <v>154</v>
      </c>
      <c r="C19" s="177">
        <v>0</v>
      </c>
      <c r="D19" s="177">
        <v>0</v>
      </c>
      <c r="E19" s="177">
        <v>0</v>
      </c>
      <c r="F19" s="177">
        <v>0</v>
      </c>
      <c r="G19" s="180">
        <v>0</v>
      </c>
      <c r="H19" s="177">
        <v>0</v>
      </c>
      <c r="I19" s="177">
        <v>0</v>
      </c>
      <c r="J19" s="177">
        <f>'(8) Non GAAP OI QoverQ'!G27</f>
        <v>52</v>
      </c>
      <c r="K19" s="177">
        <v>141</v>
      </c>
      <c r="L19" s="180">
        <v>193</v>
      </c>
    </row>
    <row r="20" spans="2:12" ht="12.75" customHeight="1" x14ac:dyDescent="0.25">
      <c r="B20" s="179"/>
      <c r="C20" s="177"/>
      <c r="D20" s="177"/>
      <c r="E20" s="177"/>
      <c r="F20" s="177"/>
      <c r="G20" s="180"/>
      <c r="H20" s="177"/>
      <c r="I20" s="177"/>
      <c r="J20" s="177"/>
      <c r="K20" s="177"/>
      <c r="L20" s="177"/>
    </row>
    <row r="21" spans="2:12" ht="23.25" x14ac:dyDescent="0.35">
      <c r="B21" s="181" t="s">
        <v>90</v>
      </c>
      <c r="C21" s="182"/>
      <c r="D21" s="182"/>
      <c r="E21" s="182"/>
      <c r="F21" s="183"/>
      <c r="G21" s="183"/>
      <c r="H21" s="183"/>
      <c r="I21" s="183"/>
      <c r="J21" s="183"/>
      <c r="K21" s="183"/>
      <c r="L21" s="183"/>
    </row>
    <row r="22" spans="2:12" ht="15.75" x14ac:dyDescent="0.25">
      <c r="B22" s="184" t="s">
        <v>1</v>
      </c>
      <c r="C22" s="182">
        <v>-1</v>
      </c>
      <c r="D22" s="182">
        <v>-1</v>
      </c>
      <c r="E22" s="182">
        <v>6</v>
      </c>
      <c r="F22" s="182">
        <v>1</v>
      </c>
      <c r="G22" s="185">
        <v>5</v>
      </c>
      <c r="H22" s="182">
        <v>0</v>
      </c>
      <c r="I22" s="182">
        <v>0</v>
      </c>
      <c r="J22" s="182">
        <v>-1</v>
      </c>
      <c r="K22" s="182">
        <v>0</v>
      </c>
      <c r="L22" s="185">
        <v>-1</v>
      </c>
    </row>
    <row r="23" spans="2:12" ht="15.75" x14ac:dyDescent="0.25">
      <c r="B23" s="184" t="s">
        <v>47</v>
      </c>
      <c r="C23" s="219">
        <v>-17</v>
      </c>
      <c r="D23" s="219">
        <v>-3</v>
      </c>
      <c r="E23" s="219">
        <v>3</v>
      </c>
      <c r="F23" s="219">
        <v>-9</v>
      </c>
      <c r="G23" s="220">
        <v>-26</v>
      </c>
      <c r="H23" s="219">
        <v>-19</v>
      </c>
      <c r="I23" s="219">
        <v>-25</v>
      </c>
      <c r="J23" s="219">
        <v>-57</v>
      </c>
      <c r="K23" s="219">
        <v>-50</v>
      </c>
      <c r="L23" s="220">
        <v>-151</v>
      </c>
    </row>
    <row r="24" spans="2:12" ht="15.75" x14ac:dyDescent="0.25">
      <c r="B24" s="184" t="s">
        <v>154</v>
      </c>
      <c r="C24" s="182">
        <f>'(8) Non GAAP OI QoverQ'!G84</f>
        <v>-15</v>
      </c>
      <c r="D24" s="182">
        <f>'(8) Non GAAP OI QoverQ'!G76</f>
        <v>-3</v>
      </c>
      <c r="E24" s="182">
        <f>'(8) Non GAAP OI QoverQ'!G68</f>
        <v>4</v>
      </c>
      <c r="F24" s="182">
        <f>'(8) Non GAAP OI QoverQ'!G60</f>
        <v>-6</v>
      </c>
      <c r="G24" s="185">
        <f>'(8) Non GAAP OI QoverQ'!G52</f>
        <v>-20</v>
      </c>
      <c r="H24" s="182">
        <f>'(8) Non GAAP OI QoverQ'!G44</f>
        <v>-10</v>
      </c>
      <c r="I24" s="182">
        <f>'(8) Non GAAP OI QoverQ'!G36</f>
        <v>-9</v>
      </c>
      <c r="J24" s="182">
        <f>'(8) Non GAAP OI QoverQ'!G28</f>
        <v>-8</v>
      </c>
      <c r="K24" s="182">
        <v>-16</v>
      </c>
      <c r="L24" s="185">
        <v>-43</v>
      </c>
    </row>
    <row r="25" spans="2:12" ht="14.25" customHeight="1" x14ac:dyDescent="0.35">
      <c r="B25" s="77"/>
      <c r="C25" s="146"/>
      <c r="D25" s="147"/>
      <c r="E25" s="147"/>
      <c r="F25" s="150"/>
      <c r="G25" s="150"/>
      <c r="H25" s="150"/>
      <c r="I25" s="150"/>
      <c r="J25" s="150"/>
      <c r="K25" s="178"/>
      <c r="L25" s="150"/>
    </row>
    <row r="26" spans="2:12" ht="23.25" x14ac:dyDescent="0.35">
      <c r="B26" s="176" t="s">
        <v>49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</row>
    <row r="27" spans="2:12" ht="15.75" x14ac:dyDescent="0.25">
      <c r="B27" s="179" t="s">
        <v>1</v>
      </c>
      <c r="C27" s="177">
        <v>1246</v>
      </c>
      <c r="D27" s="177">
        <v>1257</v>
      </c>
      <c r="E27" s="177">
        <v>1302</v>
      </c>
      <c r="F27" s="177">
        <v>1281</v>
      </c>
      <c r="G27" s="180">
        <v>5086</v>
      </c>
      <c r="H27" s="177">
        <v>1312</v>
      </c>
      <c r="I27" s="177">
        <v>1288</v>
      </c>
      <c r="J27" s="177">
        <v>1868</v>
      </c>
      <c r="K27" s="177">
        <v>2575</v>
      </c>
      <c r="L27" s="180">
        <v>7043</v>
      </c>
    </row>
    <row r="28" spans="2:12" ht="15.75" x14ac:dyDescent="0.25">
      <c r="B28" s="179" t="s">
        <v>48</v>
      </c>
      <c r="C28" s="217">
        <v>38</v>
      </c>
      <c r="D28" s="217">
        <v>64</v>
      </c>
      <c r="E28" s="217">
        <v>94</v>
      </c>
      <c r="F28" s="217">
        <v>102</v>
      </c>
      <c r="G28" s="218">
        <v>298</v>
      </c>
      <c r="H28" s="217">
        <v>89</v>
      </c>
      <c r="I28" s="217">
        <v>75</v>
      </c>
      <c r="J28" s="217">
        <v>101</v>
      </c>
      <c r="K28" s="217">
        <v>152</v>
      </c>
      <c r="L28" s="218">
        <v>417</v>
      </c>
    </row>
    <row r="29" spans="2:12" ht="15.75" x14ac:dyDescent="0.25">
      <c r="B29" s="179" t="s">
        <v>154</v>
      </c>
      <c r="C29" s="177">
        <f>'(8) Non GAAP OI QoverQ'!G85</f>
        <v>82</v>
      </c>
      <c r="D29" s="177">
        <f>'(8) Non GAAP OI QoverQ'!G77</f>
        <v>96</v>
      </c>
      <c r="E29" s="177">
        <f>'(8) Non GAAP OI QoverQ'!G69</f>
        <v>101</v>
      </c>
      <c r="F29" s="177">
        <f>'(8) Non GAAP OI QoverQ'!G61</f>
        <v>107</v>
      </c>
      <c r="G29" s="180">
        <f>'(8) Non GAAP OI QoverQ'!G53</f>
        <v>386</v>
      </c>
      <c r="H29" s="177">
        <f>'(8) Non GAAP OI QoverQ'!G45</f>
        <v>99</v>
      </c>
      <c r="I29" s="177">
        <f>'(8) Non GAAP OI QoverQ'!G37</f>
        <v>93</v>
      </c>
      <c r="J29" s="177">
        <f>'(8) Non GAAP OI QoverQ'!G29</f>
        <v>177</v>
      </c>
      <c r="K29" s="177">
        <v>240</v>
      </c>
      <c r="L29" s="180">
        <v>609</v>
      </c>
    </row>
    <row r="32" spans="2:12" x14ac:dyDescent="0.25">
      <c r="J32" s="1"/>
      <c r="K32" s="1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2">
    <mergeCell ref="C5:L5"/>
    <mergeCell ref="B2:L2"/>
  </mergeCells>
  <pageMargins left="0.7" right="0.7" top="0.75" bottom="0.75" header="0.3" footer="0.3"/>
  <pageSetup scale="72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Profit and Loss - GAAP</vt:lpstr>
      <vt:lpstr>Profit and Loss - Non GAAP</vt:lpstr>
      <vt:lpstr>Working Days per Quarter</vt:lpstr>
      <vt:lpstr>Cover</vt:lpstr>
      <vt:lpstr>(1) Wtd Average Share Count</vt:lpstr>
      <vt:lpstr>(2) Non-GAAP OI Rec</vt:lpstr>
      <vt:lpstr>(3) Non-GAAP Financial Measures</vt:lpstr>
      <vt:lpstr>(4) Seg Non GAAP OI Rec</vt:lpstr>
      <vt:lpstr>(5) Historical Fin - Segments</vt:lpstr>
      <vt:lpstr>(6) Historical Fin - IS</vt:lpstr>
      <vt:lpstr>(7) Historical Fin - Non GAAP</vt:lpstr>
      <vt:lpstr>Non-GAAP Operating Inc Rec New</vt:lpstr>
      <vt:lpstr>Non-GAAP EPS Rec</vt:lpstr>
      <vt:lpstr>(8) Non GAAP OI QoverQ</vt:lpstr>
      <vt:lpstr>(9) New Format P&amp;L</vt:lpstr>
      <vt:lpstr>(10) ISGS Historical Financials</vt:lpstr>
      <vt:lpstr>(11) Non GAAP ISGS Rec</vt:lpstr>
      <vt:lpstr>'(1) Wtd Average Share Count'!Print_Area</vt:lpstr>
      <vt:lpstr>'(10) ISGS Historical Financials'!Print_Area</vt:lpstr>
      <vt:lpstr>'(11) Non GAAP ISGS Rec'!Print_Area</vt:lpstr>
      <vt:lpstr>'(2) Non-GAAP OI Rec'!Print_Area</vt:lpstr>
      <vt:lpstr>'(3) Non-GAAP Financial Measures'!Print_Area</vt:lpstr>
      <vt:lpstr>'(4) Seg Non GAAP OI Rec'!Print_Area</vt:lpstr>
      <vt:lpstr>'(5) Historical Fin - Segments'!Print_Area</vt:lpstr>
      <vt:lpstr>'(6) Historical Fin - IS'!Print_Area</vt:lpstr>
      <vt:lpstr>'(8) Non GAAP OI QoverQ'!Print_Area</vt:lpstr>
      <vt:lpstr>'(9)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Tibbens, Bradley A.</dc:creator>
  <cp:lastModifiedBy>Hernandez, Kelly P.</cp:lastModifiedBy>
  <cp:lastPrinted>2017-02-06T20:02:54Z</cp:lastPrinted>
  <dcterms:created xsi:type="dcterms:W3CDTF">2016-03-16T16:47:56Z</dcterms:created>
  <dcterms:modified xsi:type="dcterms:W3CDTF">2017-02-22T20:51:26Z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