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0\2020 Q1\"/>
    </mc:Choice>
  </mc:AlternateContent>
  <bookViews>
    <workbookView xWindow="0" yWindow="0" windowWidth="28800" windowHeight="10500" tabRatio="954"/>
  </bookViews>
  <sheets>
    <sheet name="Cover" sheetId="22" r:id="rId1"/>
    <sheet name="(1) Non-GAAP OI Rec" sheetId="8" r:id="rId2"/>
    <sheet name="(2) Non-GAAP Financial Measures" sheetId="10" r:id="rId3"/>
    <sheet name="(3) Seg Non GAAP OI Rec" sheetId="11" r:id="rId4"/>
    <sheet name="(4) Historical Fin - Segments" sheetId="4" r:id="rId5"/>
    <sheet name="(5) Historical Fin - IS" sheetId="5" r:id="rId6"/>
    <sheet name="(6) Historical Fin - Non GAAP" sheetId="6" r:id="rId7"/>
    <sheet name="(7) Non GAAP OI QoverQ" sheetId="13" r:id="rId8"/>
    <sheet name="(8) New Format P&amp;L" sheetId="12" r:id="rId9"/>
    <sheet name="(9) Pro-Forma Information" sheetId="23" r:id="rId10"/>
  </sheets>
  <definedNames>
    <definedName name="_xlnm.Print_Area" localSheetId="1">'(1) Non-GAAP OI Rec'!$A$1:$I$18</definedName>
    <definedName name="_xlnm.Print_Area" localSheetId="2">'(2) Non-GAAP Financial Measures'!$A$1:$H$35</definedName>
    <definedName name="_xlnm.Print_Area" localSheetId="3">'(3) Seg Non GAAP OI Rec'!$A$1:$G$26</definedName>
    <definedName name="_xlnm.Print_Area" localSheetId="4">'(4) Historical Fin - Segments'!$A$2:$H$31</definedName>
    <definedName name="_xlnm.Print_Area" localSheetId="5">'(5) Historical Fin - IS'!$A$1:$H$20</definedName>
    <definedName name="_xlnm.Print_Area" localSheetId="6">'(6) Historical Fin - Non GAAP'!$B$1:$I$20</definedName>
    <definedName name="_xlnm.Print_Area" localSheetId="7">'(7) Non GAAP OI QoverQ'!$A$1:$G$61</definedName>
    <definedName name="_xlnm.Print_Area" localSheetId="8">'(8) New Format P&amp;L'!$B$1:$J$48</definedName>
    <definedName name="_xlnm.Print_Area" localSheetId="9">'(9) Pro-Forma Information'!$B$1:$H$41</definedName>
    <definedName name="_xlnm.Print_Area" localSheetId="0">Cover!$E$7:$J$10</definedName>
    <definedName name="Z_F10C164C_3902_48FA_903E_F42B48CB88C6_.wvu.PrintArea" localSheetId="8" hidden="1">'(8) New Format P&amp;L'!#REF!</definedName>
  </definedNames>
  <calcPr calcId="162913"/>
  <customWorkbookViews>
    <customWorkbookView name="Tibbens, Bradley A. - Personal View" guid="{452708E9-9655-4ED1-B6DE-69EDE47156C2}" mergeInterval="0" personalView="1" maximized="1" xWindow="-8" yWindow="-8" windowWidth="1696" windowHeight="1026" activeSheetId="4"/>
    <customWorkbookView name="Gaddi, Julie M. - Personal View" guid="{F10C164C-3902-48FA-903E-F42B48CB88C6}" mergeInterval="0" personalView="1" maximized="1" xWindow="1672" yWindow="-8" windowWidth="1456" windowHeight="916" activeSheetId="12"/>
    <customWorkbookView name="Nephew, Emily M. [NON-EMP] - Personal View" guid="{53DCB48B-4F68-4024-9145-D294071FF927}" mergeInterval="0" personalView="1" maximized="1" xWindow="-1928" yWindow="-8" windowWidth="1936" windowHeight="1096" activeSheetId="6"/>
  </customWorkbookViews>
</workbook>
</file>

<file path=xl/calcChain.xml><?xml version="1.0" encoding="utf-8"?>
<calcChain xmlns="http://schemas.openxmlformats.org/spreadsheetml/2006/main">
  <c r="E11" i="12" l="1"/>
  <c r="F11" i="12"/>
  <c r="G11" i="12"/>
  <c r="H11" i="12"/>
  <c r="I11" i="12"/>
  <c r="D11" i="12"/>
  <c r="E37" i="23" l="1"/>
  <c r="F37" i="23"/>
  <c r="G37" i="23"/>
  <c r="H37" i="23"/>
  <c r="D37" i="23"/>
  <c r="E36" i="23"/>
  <c r="F36" i="23"/>
  <c r="G36" i="23"/>
  <c r="H36" i="23"/>
  <c r="D36" i="23"/>
  <c r="E28" i="23"/>
  <c r="F28" i="23"/>
  <c r="G28" i="23"/>
  <c r="H28" i="23"/>
  <c r="D28" i="23"/>
  <c r="E9" i="23" l="1"/>
  <c r="F9" i="23"/>
  <c r="G9" i="23"/>
  <c r="H9" i="23"/>
  <c r="D9" i="23"/>
  <c r="G18" i="13" l="1"/>
  <c r="G17" i="13"/>
  <c r="E19" i="13"/>
  <c r="E18" i="13"/>
  <c r="E17" i="13"/>
  <c r="G27" i="13"/>
  <c r="G26" i="13"/>
  <c r="G36" i="13"/>
  <c r="G35" i="13"/>
  <c r="H11" i="23" l="1"/>
  <c r="H35" i="23"/>
  <c r="H30" i="23"/>
  <c r="H20" i="23"/>
  <c r="H18" i="23"/>
  <c r="G35" i="23"/>
  <c r="F35" i="23"/>
  <c r="E35" i="23"/>
  <c r="D35" i="23"/>
  <c r="G18" i="23"/>
  <c r="F18" i="23"/>
  <c r="E18" i="23"/>
  <c r="D18" i="23"/>
  <c r="H31" i="23" l="1"/>
  <c r="H12" i="23"/>
  <c r="H21" i="23"/>
  <c r="H39" i="23"/>
  <c r="H40" i="23" l="1"/>
  <c r="G27" i="4"/>
  <c r="G26" i="4"/>
  <c r="H9" i="5" l="1"/>
  <c r="G21" i="13"/>
  <c r="F21" i="13"/>
  <c r="E21" i="13"/>
  <c r="D21" i="13"/>
  <c r="C21" i="13"/>
  <c r="G30" i="13"/>
  <c r="F30" i="13"/>
  <c r="E30" i="13"/>
  <c r="D30" i="13"/>
  <c r="C30" i="13"/>
  <c r="G39" i="13"/>
  <c r="F39" i="13"/>
  <c r="E39" i="13"/>
  <c r="D39" i="13"/>
  <c r="C39" i="13"/>
  <c r="F57" i="13"/>
  <c r="E57" i="13"/>
  <c r="D57" i="13"/>
  <c r="G57" i="13"/>
  <c r="C57" i="13"/>
  <c r="D18" i="12"/>
  <c r="D14" i="12"/>
  <c r="D10" i="12"/>
  <c r="D7" i="12"/>
  <c r="D43" i="12"/>
  <c r="D30" i="12"/>
  <c r="I16" i="6" l="1"/>
  <c r="I12" i="6"/>
  <c r="I10" i="6"/>
  <c r="I8" i="6"/>
  <c r="I7" i="6"/>
  <c r="C8" i="5"/>
  <c r="D8" i="5"/>
  <c r="C6" i="5"/>
  <c r="H11" i="10" l="1"/>
  <c r="H17" i="5"/>
  <c r="H8" i="5"/>
  <c r="H6" i="5"/>
  <c r="C28" i="4"/>
  <c r="C27" i="4"/>
  <c r="H28" i="4"/>
  <c r="H27" i="4"/>
  <c r="H26" i="4"/>
  <c r="H13" i="8"/>
  <c r="D13" i="8"/>
  <c r="E13" i="8"/>
  <c r="F13" i="8"/>
  <c r="G13" i="8"/>
  <c r="H10" i="5" l="1"/>
  <c r="H12" i="5" s="1"/>
  <c r="H6" i="10"/>
  <c r="I6" i="6"/>
  <c r="I9" i="6" s="1"/>
  <c r="I11" i="6" s="1"/>
  <c r="I13" i="6" s="1"/>
  <c r="I15" i="6" s="1"/>
  <c r="H14" i="8"/>
  <c r="I19" i="12" l="1"/>
  <c r="F8" i="5" l="1"/>
  <c r="F9" i="5"/>
  <c r="F9" i="13" l="1"/>
  <c r="F10" i="13"/>
  <c r="F11" i="13"/>
  <c r="F8" i="13"/>
  <c r="H16" i="6"/>
  <c r="H6" i="6"/>
  <c r="G6" i="5"/>
  <c r="G17" i="5"/>
  <c r="G13" i="5"/>
  <c r="G11" i="5"/>
  <c r="G23" i="4"/>
  <c r="G22" i="4"/>
  <c r="G19" i="4"/>
  <c r="G18" i="4"/>
  <c r="G17" i="4"/>
  <c r="G14" i="4"/>
  <c r="G13" i="4"/>
  <c r="G12" i="4"/>
  <c r="G9" i="4"/>
  <c r="G8" i="4"/>
  <c r="G7" i="4"/>
  <c r="G28" i="4" l="1"/>
  <c r="H12" i="6"/>
  <c r="G24" i="10" l="1"/>
  <c r="G23" i="10"/>
  <c r="G21" i="10"/>
  <c r="G20" i="10"/>
  <c r="G19" i="10"/>
  <c r="G18" i="10"/>
  <c r="G16" i="10"/>
  <c r="G14" i="10"/>
  <c r="G13" i="10"/>
  <c r="G12" i="10"/>
  <c r="G9" i="10"/>
  <c r="H10" i="10" s="1"/>
  <c r="H15" i="10" s="1"/>
  <c r="H17" i="10" s="1"/>
  <c r="G8" i="10"/>
  <c r="G7" i="10"/>
  <c r="H27" i="10" l="1"/>
  <c r="H25" i="10"/>
  <c r="H29" i="10" s="1"/>
  <c r="H10" i="6"/>
  <c r="G8" i="5"/>
  <c r="H7" i="6"/>
  <c r="G9" i="5"/>
  <c r="H8" i="6"/>
  <c r="D11" i="13"/>
  <c r="D10" i="13"/>
  <c r="D9" i="13"/>
  <c r="D8" i="13"/>
  <c r="H28" i="10" l="1"/>
  <c r="H9" i="6"/>
  <c r="H11" i="6" s="1"/>
  <c r="H13" i="6" s="1"/>
  <c r="H15" i="6" s="1"/>
  <c r="C5" i="13"/>
  <c r="G7" i="6" l="1"/>
  <c r="H9" i="12"/>
  <c r="G9" i="12"/>
  <c r="G17" i="12" s="1"/>
  <c r="G21" i="12" s="1"/>
  <c r="G14" i="12"/>
  <c r="G16" i="6" l="1"/>
  <c r="G12" i="6"/>
  <c r="G10" i="6"/>
  <c r="G8" i="6"/>
  <c r="F17" i="5"/>
  <c r="F6" i="5"/>
  <c r="F28" i="4"/>
  <c r="F27" i="4"/>
  <c r="F26" i="4"/>
  <c r="F14" i="8" l="1"/>
  <c r="F10" i="5"/>
  <c r="F12" i="5" l="1"/>
  <c r="F11" i="10"/>
  <c r="F14" i="5" l="1"/>
  <c r="F16" i="5" s="1"/>
  <c r="G6" i="6"/>
  <c r="G9" i="6" s="1"/>
  <c r="G11" i="6" s="1"/>
  <c r="G13" i="6" s="1"/>
  <c r="G15" i="6" s="1"/>
  <c r="F6" i="10"/>
  <c r="F10" i="10" l="1"/>
  <c r="F15" i="10" s="1"/>
  <c r="F17" i="10" l="1"/>
  <c r="F27" i="10" s="1"/>
  <c r="F25" i="10" l="1"/>
  <c r="F29" i="10" l="1"/>
  <c r="F28" i="10" s="1"/>
  <c r="E10" i="13" l="1"/>
  <c r="E9" i="13"/>
  <c r="E8" i="13"/>
  <c r="C11" i="13"/>
  <c r="C10" i="13"/>
  <c r="C9" i="13"/>
  <c r="C8" i="13"/>
  <c r="I10" i="12" l="1"/>
  <c r="F12" i="6" l="1"/>
  <c r="F16" i="6"/>
  <c r="E17" i="5"/>
  <c r="E9" i="5"/>
  <c r="E8" i="5"/>
  <c r="F12" i="13" l="1"/>
  <c r="E12" i="13"/>
  <c r="D12" i="13"/>
  <c r="C12" i="13"/>
  <c r="G11" i="13"/>
  <c r="G10" i="13"/>
  <c r="G9" i="13"/>
  <c r="G8" i="13"/>
  <c r="F10" i="6"/>
  <c r="F8" i="6"/>
  <c r="F7" i="6"/>
  <c r="E6" i="5"/>
  <c r="E10" i="5" s="1"/>
  <c r="E28" i="4"/>
  <c r="E27" i="4"/>
  <c r="E26" i="4"/>
  <c r="E12" i="5" l="1"/>
  <c r="G12" i="13"/>
  <c r="E14" i="5" l="1"/>
  <c r="E16" i="5" s="1"/>
  <c r="E11" i="10"/>
  <c r="E14" i="8"/>
  <c r="F6" i="6" l="1"/>
  <c r="F9" i="6" s="1"/>
  <c r="F11" i="6" s="1"/>
  <c r="F13" i="6" s="1"/>
  <c r="F15" i="6" s="1"/>
  <c r="E6" i="10"/>
  <c r="E10" i="10" s="1"/>
  <c r="E15" i="10" s="1"/>
  <c r="E17" i="10" s="1"/>
  <c r="E25" i="10" s="1"/>
  <c r="E29" i="10" s="1"/>
  <c r="D14" i="8"/>
  <c r="E27" i="10" l="1"/>
  <c r="E28" i="10" s="1"/>
  <c r="I14" i="12" l="1"/>
  <c r="H14" i="12"/>
  <c r="F14" i="12"/>
  <c r="E14" i="12"/>
  <c r="E8" i="6"/>
  <c r="E10" i="6"/>
  <c r="E7" i="6"/>
  <c r="D6" i="5" l="1"/>
  <c r="G21" i="11"/>
  <c r="G20" i="11"/>
  <c r="G19" i="11"/>
  <c r="G18" i="11"/>
  <c r="F22" i="11"/>
  <c r="E22" i="11"/>
  <c r="D22" i="11"/>
  <c r="C22" i="11"/>
  <c r="D11" i="10"/>
  <c r="G11" i="10" l="1"/>
  <c r="G22" i="11"/>
  <c r="I20" i="12" l="1"/>
  <c r="I18" i="12"/>
  <c r="I8" i="12"/>
  <c r="I7" i="12"/>
  <c r="H17" i="12"/>
  <c r="H21" i="12" s="1"/>
  <c r="F9" i="12"/>
  <c r="E9" i="12"/>
  <c r="G47" i="13"/>
  <c r="G46" i="13"/>
  <c r="G45" i="13"/>
  <c r="G44" i="13"/>
  <c r="F48" i="13"/>
  <c r="E48" i="13"/>
  <c r="D48" i="13"/>
  <c r="C48" i="13"/>
  <c r="D10" i="5"/>
  <c r="D28" i="4"/>
  <c r="D27" i="4"/>
  <c r="D26" i="4"/>
  <c r="G11" i="11"/>
  <c r="G10" i="11"/>
  <c r="G9" i="11"/>
  <c r="G8" i="11"/>
  <c r="F12" i="11"/>
  <c r="E12" i="11"/>
  <c r="D12" i="11"/>
  <c r="C12" i="11"/>
  <c r="D12" i="5" l="1"/>
  <c r="G10" i="5"/>
  <c r="I9" i="12"/>
  <c r="F17" i="12"/>
  <c r="F21" i="12" s="1"/>
  <c r="E17" i="12"/>
  <c r="E21" i="12" s="1"/>
  <c r="G48" i="13"/>
  <c r="G12" i="11"/>
  <c r="D14" i="5" l="1"/>
  <c r="D16" i="5" s="1"/>
  <c r="G12" i="5"/>
  <c r="G14" i="5" s="1"/>
  <c r="G16" i="5" s="1"/>
  <c r="H14" i="5" l="1"/>
  <c r="H16" i="5" s="1"/>
  <c r="E6" i="6"/>
  <c r="E9" i="6" s="1"/>
  <c r="E11" i="6" s="1"/>
  <c r="E13" i="6" s="1"/>
  <c r="E15" i="6" s="1"/>
  <c r="D6" i="10"/>
  <c r="C26" i="4"/>
  <c r="G14" i="8" s="1"/>
  <c r="D10" i="10" l="1"/>
  <c r="G6" i="10"/>
  <c r="D15" i="10" l="1"/>
  <c r="G10" i="10"/>
  <c r="D9" i="12"/>
  <c r="D9" i="6"/>
  <c r="D17" i="10" l="1"/>
  <c r="G15" i="10"/>
  <c r="D17" i="12"/>
  <c r="G17" i="10" l="1"/>
  <c r="G27" i="10" s="1"/>
  <c r="D25" i="10"/>
  <c r="D27" i="10"/>
  <c r="I17" i="12"/>
  <c r="D21" i="12"/>
  <c r="D22" i="12" s="1"/>
  <c r="D13" i="12"/>
  <c r="I13" i="12" s="1"/>
  <c r="D29" i="10" l="1"/>
  <c r="D28" i="10" s="1"/>
  <c r="G25" i="10"/>
  <c r="G29" i="10" s="1"/>
  <c r="G28" i="10" s="1"/>
  <c r="I21" i="12"/>
  <c r="I22" i="12" s="1"/>
</calcChain>
</file>

<file path=xl/sharedStrings.xml><?xml version="1.0" encoding="utf-8"?>
<sst xmlns="http://schemas.openxmlformats.org/spreadsheetml/2006/main" count="299" uniqueCount="117">
  <si>
    <t>Revenues</t>
  </si>
  <si>
    <t>Interest expense, net</t>
  </si>
  <si>
    <t>Non-GAAP operating income margin</t>
  </si>
  <si>
    <t>(in millions)</t>
  </si>
  <si>
    <t>Adjusted EBITDA</t>
  </si>
  <si>
    <t>Diluted shares (for computing non-GAAP EPS)</t>
  </si>
  <si>
    <t>Depreciation expense</t>
  </si>
  <si>
    <t>Operating income</t>
  </si>
  <si>
    <t xml:space="preserve">Operating income </t>
  </si>
  <si>
    <r>
      <t>Total Continuing Operations</t>
    </r>
    <r>
      <rPr>
        <sz val="12"/>
        <color rgb="FF201747"/>
        <rFont val="Arial"/>
        <family val="2"/>
      </rPr>
      <t> </t>
    </r>
  </si>
  <si>
    <t>Non-operating income (expense):</t>
  </si>
  <si>
    <t>Diluted weighted average number of shares outstanding</t>
  </si>
  <si>
    <t>Operating income (loss)</t>
  </si>
  <si>
    <t>Total</t>
  </si>
  <si>
    <t>As reported</t>
  </si>
  <si>
    <t>Non-GAAP results</t>
  </si>
  <si>
    <t>EBITDA</t>
  </si>
  <si>
    <t xml:space="preserve">   Interest expense, net</t>
  </si>
  <si>
    <t>Historical Financial Information ─ Segment Results</t>
  </si>
  <si>
    <t>Historical Financial Information ─ Income Statement</t>
  </si>
  <si>
    <t>Historical Non-GAAP Income Statement</t>
  </si>
  <si>
    <t>Non-GAAP Operating Income Reconciliation</t>
  </si>
  <si>
    <t>Non-GAAP Financial Measures Reconciliation</t>
  </si>
  <si>
    <t>Net income attributable to Leidos Holdings, Inc.</t>
  </si>
  <si>
    <t>Non-GAAP operating income</t>
  </si>
  <si>
    <t>Segment Non-GAAP Operating Income Reconciliation</t>
  </si>
  <si>
    <t>Non-GAAP Segment Operating Income Reconciliation</t>
  </si>
  <si>
    <t xml:space="preserve">Leidos </t>
  </si>
  <si>
    <t>Supplementary Financials</t>
  </si>
  <si>
    <t>Health</t>
  </si>
  <si>
    <t xml:space="preserve">Civil </t>
  </si>
  <si>
    <t>Defense Solutions</t>
  </si>
  <si>
    <t>Non-GAAP operating income (loss)</t>
  </si>
  <si>
    <t xml:space="preserve">Non-GAAP operating income </t>
  </si>
  <si>
    <t>(in millions, except per share amounts)</t>
  </si>
  <si>
    <t xml:space="preserve">Corporate </t>
  </si>
  <si>
    <t xml:space="preserve">(in millions, except per share amounts) </t>
  </si>
  <si>
    <t>Non-GAAP net income</t>
  </si>
  <si>
    <t>Non-GAAP net income attributable to Leidos Holdings, Inc.</t>
  </si>
  <si>
    <t>Total adjustments from non-GAAP income</t>
  </si>
  <si>
    <t>Income before income taxes</t>
  </si>
  <si>
    <t>Net income</t>
  </si>
  <si>
    <t xml:space="preserve">Non-GAAP income before income taxes </t>
  </si>
  <si>
    <t xml:space="preserve">   Other income (expense), net</t>
  </si>
  <si>
    <t>Non-operating expense, net</t>
  </si>
  <si>
    <t>Less: net income attributable to non-controlling interest</t>
  </si>
  <si>
    <t>Income tax expense adjusted to reflect non-GAAP adjustments</t>
  </si>
  <si>
    <t>Amortization of equity method investment</t>
  </si>
  <si>
    <t>(1)  Calculation uses an estimated statutory tax rate on non-GAAP adjustments.</t>
  </si>
  <si>
    <t>Net income attributable to Leidos common stockholders</t>
  </si>
  <si>
    <t>Diluted EPS attributable to Leidos common stockholders</t>
  </si>
  <si>
    <t>Diluted shares</t>
  </si>
  <si>
    <t xml:space="preserve">(1)  Calculation uses an estimated statutory tax rate on non-GAAP adjustments. </t>
  </si>
  <si>
    <t>Other tax adjustments</t>
  </si>
  <si>
    <t>Other income (expense), net</t>
  </si>
  <si>
    <t>EBITDA margin</t>
  </si>
  <si>
    <t>1QFY19</t>
  </si>
  <si>
    <t>Quarter Ended March 29, 2019</t>
  </si>
  <si>
    <t>(2)  Earnings per share are computed independently for each of the quarters presented and therefore may not sum to the total for the fiscal year.</t>
  </si>
  <si>
    <t>Gain on sale of business</t>
  </si>
  <si>
    <t>(1) Earnings per share are computed independently for each of the quarters presented and therefore may not sum to the total for the fiscal year.</t>
  </si>
  <si>
    <t>Amortization of acquired intangibles</t>
  </si>
  <si>
    <t>Amortization of internally developed intangible assets</t>
  </si>
  <si>
    <t>Amortization of intangibles</t>
  </si>
  <si>
    <t>(1) Prior year amounts have been recast for the contracts that were reassigned between the Defense Solutions and Civil reportable segments.</t>
  </si>
  <si>
    <t xml:space="preserve">(1) Prior year amounts have been recast for the contracts that were reassigned between the Defense Solutions and Civil reportable segments.
</t>
  </si>
  <si>
    <t>2QFY19</t>
  </si>
  <si>
    <t>Quarter Ended June 28, 2019</t>
  </si>
  <si>
    <t>Amortization expense</t>
  </si>
  <si>
    <t>Gain (loss) on sale of business</t>
  </si>
  <si>
    <t>3QFY19</t>
  </si>
  <si>
    <t>Quarter Ended September 27, 2019</t>
  </si>
  <si>
    <t>Non-GAAP operating (loss) income</t>
  </si>
  <si>
    <t>Operating (loss) income</t>
  </si>
  <si>
    <t>4QFY19</t>
  </si>
  <si>
    <t>Quarter Ended January 3, 2020</t>
  </si>
  <si>
    <t>Year Ended January 3, 2020</t>
  </si>
  <si>
    <t>Acquisition related financing costs</t>
  </si>
  <si>
    <t>Acquisition, integration and restructuring costs</t>
  </si>
  <si>
    <t>FY19</t>
  </si>
  <si>
    <r>
      <t>Adjustment to the income tax provision to reflect non-GAAP adjustments</t>
    </r>
    <r>
      <rPr>
        <vertAlign val="superscript"/>
        <sz val="10"/>
        <color rgb="FF201747"/>
        <rFont val="Arial"/>
        <family val="2"/>
      </rPr>
      <t>(1)</t>
    </r>
  </si>
  <si>
    <r>
      <t>Defense Solutions</t>
    </r>
    <r>
      <rPr>
        <vertAlign val="superscript"/>
        <sz val="10"/>
        <color rgb="FF201747"/>
        <rFont val="Arial"/>
        <family val="2"/>
      </rPr>
      <t>(1)</t>
    </r>
  </si>
  <si>
    <r>
      <t>Civil</t>
    </r>
    <r>
      <rPr>
        <vertAlign val="superscript"/>
        <sz val="10"/>
        <color rgb="FF201747"/>
        <rFont val="Arial"/>
        <family val="2"/>
      </rPr>
      <t>(1)</t>
    </r>
  </si>
  <si>
    <r>
      <t>Defense Solutions</t>
    </r>
    <r>
      <rPr>
        <b/>
        <vertAlign val="superscript"/>
        <sz val="12"/>
        <color rgb="FF201747"/>
        <rFont val="Arial"/>
        <family val="2"/>
      </rPr>
      <t>(1)</t>
    </r>
  </si>
  <si>
    <r>
      <t>Civil</t>
    </r>
    <r>
      <rPr>
        <b/>
        <vertAlign val="superscript"/>
        <sz val="12"/>
        <color rgb="FF201747"/>
        <rFont val="Arial"/>
        <family val="2"/>
      </rPr>
      <t>(1)</t>
    </r>
  </si>
  <si>
    <r>
      <t>Diluted earnings per share attributable to Leidos Holdings, Inc.</t>
    </r>
    <r>
      <rPr>
        <b/>
        <vertAlign val="superscript"/>
        <sz val="9"/>
        <color rgb="FF201747"/>
        <rFont val="Arial"/>
        <family val="2"/>
      </rPr>
      <t>(1)</t>
    </r>
  </si>
  <si>
    <r>
      <t>Income tax expense</t>
    </r>
    <r>
      <rPr>
        <vertAlign val="superscript"/>
        <sz val="9"/>
        <color rgb="FF201747"/>
        <rFont val="Arial"/>
        <family val="2"/>
      </rPr>
      <t>(1)</t>
    </r>
  </si>
  <si>
    <r>
      <t>Non-GAAP diluted earnings per share attributable to Leidos Holdings, Inc.</t>
    </r>
    <r>
      <rPr>
        <b/>
        <vertAlign val="superscript"/>
        <sz val="9"/>
        <color rgb="FF201747"/>
        <rFont val="Arial"/>
        <family val="2"/>
      </rPr>
      <t>(2)</t>
    </r>
  </si>
  <si>
    <r>
      <t>Income tax expense</t>
    </r>
    <r>
      <rPr>
        <vertAlign val="superscript"/>
        <sz val="10"/>
        <color rgb="FF201747"/>
        <rFont val="Arial"/>
        <family val="2"/>
      </rPr>
      <t>(1)</t>
    </r>
  </si>
  <si>
    <r>
      <t>Non-GAAP diluted EPS attributable to Leidos Holdings, Inc.</t>
    </r>
    <r>
      <rPr>
        <b/>
        <vertAlign val="superscript"/>
        <sz val="10"/>
        <color rgb="FF201747"/>
        <rFont val="Arial"/>
        <family val="2"/>
      </rPr>
      <t>(2)</t>
    </r>
  </si>
  <si>
    <r>
      <t>Diluted EPS attributable to Leidos Holdings, Inc.</t>
    </r>
    <r>
      <rPr>
        <b/>
        <vertAlign val="superscript"/>
        <sz val="10"/>
        <color rgb="FF201747"/>
        <rFont val="Arial"/>
        <family val="2"/>
      </rPr>
      <t>(2)</t>
    </r>
  </si>
  <si>
    <t>1Q FY 20</t>
  </si>
  <si>
    <t>1QFY20</t>
  </si>
  <si>
    <t>Quarter Ended April 3, 2020</t>
  </si>
  <si>
    <t>Integration and restructuring costs</t>
  </si>
  <si>
    <t>Non-operating income (expense), net</t>
  </si>
  <si>
    <r>
      <t>Income tax benefit (expense)</t>
    </r>
    <r>
      <rPr>
        <vertAlign val="superscript"/>
        <sz val="10"/>
        <color rgb="FF201747"/>
        <rFont val="Arial"/>
        <family val="2"/>
      </rPr>
      <t>1</t>
    </r>
  </si>
  <si>
    <t xml:space="preserve">Loss on debt modification </t>
  </si>
  <si>
    <t>Provided:  May 5, 2020</t>
  </si>
  <si>
    <t>Income tax expense</t>
  </si>
  <si>
    <t>Pro-Forma Financial Information ─ Segment Results</t>
  </si>
  <si>
    <t>(dollars in millions)</t>
  </si>
  <si>
    <t>Revenues, as reported</t>
  </si>
  <si>
    <t>Civil</t>
  </si>
  <si>
    <t xml:space="preserve">Pro-forma revenues </t>
  </si>
  <si>
    <t>YoY revenue growth on reported revenues</t>
  </si>
  <si>
    <t>YoY "Organic Revenue Growth" on pro-forma revenues</t>
  </si>
  <si>
    <t>Pro-forma revenues</t>
  </si>
  <si>
    <r>
      <t>Total Operations</t>
    </r>
    <r>
      <rPr>
        <sz val="10"/>
        <color rgb="FF201747"/>
        <rFont val="Arial"/>
        <family val="2"/>
      </rPr>
      <t> </t>
    </r>
  </si>
  <si>
    <t>Dynetics actual revenues (Acquired on 1/31/2020)</t>
  </si>
  <si>
    <t xml:space="preserve">Commercial Cybersecurity Business actual revenues (Divested on 2/20/2019) </t>
  </si>
  <si>
    <t>Health Staff Augmentation Business actual revenues (Divested on 9/15/2019)</t>
  </si>
  <si>
    <t>IMX actual revenues (Acquired on 8/15/2019)</t>
  </si>
  <si>
    <t>Total Dynetics, Commercial Cyber, IMX &amp; Health Staff Augmentation actual revenues</t>
  </si>
  <si>
    <t>Loss on debt modification</t>
  </si>
  <si>
    <t>Note:  See definition of non-GAAP operating income on slide 14 in the Investor Presentation.</t>
  </si>
  <si>
    <t>(1)  Income tax expense is adjusted to reflect the non-GAAP adjustments. See definition of non-GAAP adjustments on slide 14 in the Investor Presentation.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</si>
</sst>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6"/>
      <color rgb="FF850F89"/>
      <name val="Arial"/>
      <family val="2"/>
    </font>
    <font>
      <sz val="11"/>
      <name val="Arial"/>
      <family val="2"/>
    </font>
    <font>
      <b/>
      <sz val="14"/>
      <color rgb="FF201747"/>
      <name val="Arial"/>
      <family val="2"/>
    </font>
    <font>
      <sz val="9"/>
      <name val="Arial"/>
      <family val="2"/>
    </font>
    <font>
      <sz val="10"/>
      <color rgb="FF201747"/>
      <name val="Arial"/>
      <family val="2"/>
    </font>
    <font>
      <b/>
      <sz val="12"/>
      <color rgb="FF850F89"/>
      <name val="Arial"/>
      <family val="2"/>
    </font>
    <font>
      <shadow/>
      <sz val="10"/>
      <color rgb="FF201747"/>
      <name val="Arial"/>
      <family val="2"/>
    </font>
    <font>
      <b/>
      <sz val="10"/>
      <color rgb="FF201747"/>
      <name val="Arial"/>
      <family val="2"/>
    </font>
    <font>
      <b/>
      <sz val="12"/>
      <color rgb="FF201747"/>
      <name val="Arial"/>
      <family val="2"/>
    </font>
    <font>
      <sz val="12"/>
      <color rgb="FF201747"/>
      <name val="Arial"/>
      <family val="2"/>
    </font>
    <font>
      <sz val="12"/>
      <name val="Arial"/>
      <family val="2"/>
    </font>
    <font>
      <b/>
      <sz val="9"/>
      <color rgb="FF201747"/>
      <name val="Arial"/>
      <family val="2"/>
    </font>
    <font>
      <b/>
      <sz val="10"/>
      <color rgb="FF850F89"/>
      <name val="Arial"/>
      <family val="2"/>
    </font>
    <font>
      <shadow/>
      <sz val="9"/>
      <color rgb="FF201747"/>
      <name val="Arial"/>
      <family val="2"/>
    </font>
    <font>
      <sz val="9"/>
      <color rgb="FF201747"/>
      <name val="Arial"/>
      <family val="2"/>
    </font>
    <font>
      <b/>
      <vertAlign val="superscript"/>
      <sz val="9"/>
      <color rgb="FF201747"/>
      <name val="Arial"/>
      <family val="2"/>
    </font>
    <font>
      <vertAlign val="superscript"/>
      <sz val="9"/>
      <color rgb="FF201747"/>
      <name val="Arial"/>
      <family val="2"/>
    </font>
    <font>
      <vertAlign val="superscript"/>
      <sz val="10"/>
      <color rgb="FF201747"/>
      <name val="Arial"/>
      <family val="2"/>
    </font>
    <font>
      <sz val="11"/>
      <color rgb="FFFF0000"/>
      <name val="Calibri"/>
      <family val="2"/>
      <scheme val="minor"/>
    </font>
    <font>
      <b/>
      <sz val="24"/>
      <color rgb="FF201747"/>
      <name val="Arial"/>
      <family val="2"/>
    </font>
    <font>
      <b/>
      <sz val="24"/>
      <color theme="7" tint="-0.499984740745262"/>
      <name val="Calibri"/>
      <family val="2"/>
      <scheme val="minor"/>
    </font>
    <font>
      <b/>
      <sz val="24"/>
      <color rgb="FF7030A0"/>
      <name val="Calibri"/>
      <family val="2"/>
      <scheme val="minor"/>
    </font>
    <font>
      <b/>
      <sz val="24"/>
      <color rgb="FF7030A0"/>
      <name val="Arial"/>
      <family val="2"/>
    </font>
    <font>
      <sz val="22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7" tint="-0.499984740745262"/>
      <name val="Arial"/>
      <family val="2"/>
    </font>
    <font>
      <sz val="11"/>
      <color rgb="FF201747"/>
      <name val="Calibri"/>
      <family val="2"/>
      <scheme val="minor"/>
    </font>
    <font>
      <sz val="14"/>
      <color rgb="FF201747"/>
      <name val="Arial"/>
      <family val="2"/>
    </font>
    <font>
      <i/>
      <sz val="14"/>
      <color rgb="FF201747"/>
      <name val="Arial"/>
      <family val="2"/>
    </font>
    <font>
      <sz val="26"/>
      <color rgb="FF201747"/>
      <name val="Calibri"/>
      <family val="2"/>
      <scheme val="minor"/>
    </font>
    <font>
      <sz val="8"/>
      <color rgb="FF201747"/>
      <name val="Arial"/>
      <family val="2"/>
    </font>
    <font>
      <shadow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1"/>
      <color rgb="FF201747"/>
      <name val="Arial"/>
      <family val="2"/>
    </font>
    <font>
      <shadow/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i/>
      <sz val="10"/>
      <color rgb="FF201747"/>
      <name val="Arial"/>
      <family val="2"/>
    </font>
    <font>
      <b/>
      <vertAlign val="superscript"/>
      <sz val="12"/>
      <color rgb="FF201747"/>
      <name val="Arial"/>
      <family val="2"/>
    </font>
    <font>
      <sz val="10"/>
      <color rgb="FFFF0000"/>
      <name val="Arial"/>
      <family val="2"/>
    </font>
    <font>
      <b/>
      <vertAlign val="superscript"/>
      <sz val="10"/>
      <color rgb="FF201747"/>
      <name val="Arial"/>
      <family val="2"/>
    </font>
    <font>
      <b/>
      <sz val="20"/>
      <color rgb="FF7030A0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/>
      <right/>
      <top style="medium">
        <color rgb="FF7F7F7F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0" fillId="0" borderId="0" xfId="0" applyFill="1"/>
    <xf numFmtId="0" fontId="4" fillId="2" borderId="0" xfId="0" applyFont="1" applyFill="1" applyAlignment="1">
      <alignment wrapText="1"/>
    </xf>
    <xf numFmtId="0" fontId="0" fillId="5" borderId="0" xfId="0" applyFill="1"/>
    <xf numFmtId="0" fontId="5" fillId="2" borderId="0" xfId="0" applyFont="1" applyFill="1" applyBorder="1" applyAlignment="1">
      <alignment wrapText="1" readingOrder="1"/>
    </xf>
    <xf numFmtId="0" fontId="4" fillId="2" borderId="0" xfId="0" applyFont="1" applyFill="1" applyBorder="1" applyAlignment="1">
      <alignment wrapText="1"/>
    </xf>
    <xf numFmtId="0" fontId="0" fillId="6" borderId="0" xfId="0" applyFill="1" applyBorder="1"/>
    <xf numFmtId="0" fontId="3" fillId="6" borderId="3" xfId="0" applyFont="1" applyFill="1" applyBorder="1" applyAlignment="1">
      <alignment horizontal="center" wrapText="1" readingOrder="1"/>
    </xf>
    <xf numFmtId="0" fontId="2" fillId="6" borderId="0" xfId="0" applyFont="1" applyFill="1" applyAlignment="1">
      <alignment wrapText="1"/>
    </xf>
    <xf numFmtId="0" fontId="0" fillId="6" borderId="0" xfId="0" applyFill="1"/>
    <xf numFmtId="0" fontId="7" fillId="0" borderId="0" xfId="0" applyFont="1" applyAlignment="1">
      <alignment horizontal="left" wrapText="1" readingOrder="1"/>
    </xf>
    <xf numFmtId="0" fontId="8" fillId="0" borderId="1" xfId="0" applyFont="1" applyBorder="1" applyAlignment="1">
      <alignment horizontal="center" wrapText="1" readingOrder="1"/>
    </xf>
    <xf numFmtId="0" fontId="2" fillId="0" borderId="0" xfId="0" applyFont="1" applyAlignment="1">
      <alignment wrapText="1"/>
    </xf>
    <xf numFmtId="0" fontId="12" fillId="0" borderId="0" xfId="0" applyFont="1" applyBorder="1" applyAlignment="1">
      <alignment horizontal="left" wrapText="1" readingOrder="1"/>
    </xf>
    <xf numFmtId="0" fontId="13" fillId="0" borderId="0" xfId="0" applyFont="1" applyBorder="1" applyAlignment="1">
      <alignment wrapText="1"/>
    </xf>
    <xf numFmtId="0" fontId="14" fillId="0" borderId="0" xfId="0" applyFont="1" applyAlignment="1">
      <alignment horizontal="left" wrapText="1" readingOrder="1"/>
    </xf>
    <xf numFmtId="0" fontId="15" fillId="0" borderId="1" xfId="0" applyFont="1" applyBorder="1" applyAlignment="1">
      <alignment horizontal="center" wrapText="1" readingOrder="1"/>
    </xf>
    <xf numFmtId="0" fontId="6" fillId="2" borderId="0" xfId="0" applyFont="1" applyFill="1" applyAlignment="1">
      <alignment wrapText="1"/>
    </xf>
    <xf numFmtId="0" fontId="0" fillId="0" borderId="0" xfId="0" applyFill="1" applyBorder="1"/>
    <xf numFmtId="165" fontId="7" fillId="3" borderId="0" xfId="1" applyNumberFormat="1" applyFont="1" applyFill="1" applyAlignment="1">
      <alignment horizontal="right" wrapText="1" readingOrder="1"/>
    </xf>
    <xf numFmtId="165" fontId="7" fillId="0" borderId="0" xfId="1" applyNumberFormat="1" applyFont="1" applyFill="1" applyAlignment="1">
      <alignment horizontal="right" wrapText="1" readingOrder="1"/>
    </xf>
    <xf numFmtId="0" fontId="10" fillId="0" borderId="0" xfId="0" applyFont="1" applyFill="1" applyAlignment="1">
      <alignment horizontal="left" wrapText="1" readingOrder="1"/>
    </xf>
    <xf numFmtId="0" fontId="8" fillId="6" borderId="1" xfId="0" applyFont="1" applyFill="1" applyBorder="1" applyAlignment="1">
      <alignment horizontal="center" wrapText="1" readingOrder="1"/>
    </xf>
    <xf numFmtId="165" fontId="7" fillId="0" borderId="0" xfId="1" applyNumberFormat="1" applyFont="1" applyFill="1" applyBorder="1" applyAlignment="1">
      <alignment horizontal="right" wrapText="1" readingOrder="1"/>
    </xf>
    <xf numFmtId="0" fontId="7" fillId="3" borderId="0" xfId="0" applyFont="1" applyFill="1" applyAlignment="1">
      <alignment horizontal="left" wrapText="1" indent="1" readingOrder="1"/>
    </xf>
    <xf numFmtId="0" fontId="7" fillId="0" borderId="0" xfId="0" applyFont="1" applyFill="1" applyAlignment="1">
      <alignment horizontal="left" wrapText="1" indent="1" readingOrder="1"/>
    </xf>
    <xf numFmtId="164" fontId="10" fillId="0" borderId="0" xfId="2" applyNumberFormat="1" applyFont="1" applyFill="1" applyAlignment="1">
      <alignment horizontal="right" wrapText="1" readingOrder="1"/>
    </xf>
    <xf numFmtId="164" fontId="7" fillId="0" borderId="0" xfId="2" applyNumberFormat="1" applyFont="1" applyBorder="1" applyAlignment="1">
      <alignment horizontal="left" readingOrder="1"/>
    </xf>
    <xf numFmtId="164" fontId="10" fillId="0" borderId="0" xfId="2" applyNumberFormat="1" applyFont="1" applyBorder="1" applyAlignment="1">
      <alignment horizontal="left" readingOrder="1"/>
    </xf>
    <xf numFmtId="164" fontId="2" fillId="0" borderId="0" xfId="2" applyNumberFormat="1" applyFont="1" applyBorder="1" applyAlignment="1">
      <alignment horizontal="left" readingOrder="1"/>
    </xf>
    <xf numFmtId="0" fontId="17" fillId="0" borderId="0" xfId="0" applyFont="1" applyFill="1" applyAlignment="1">
      <alignment horizontal="left" wrapText="1" readingOrder="1"/>
    </xf>
    <xf numFmtId="165" fontId="17" fillId="0" borderId="0" xfId="1" applyNumberFormat="1" applyFont="1" applyFill="1" applyAlignment="1">
      <alignment horizontal="right" wrapText="1" readingOrder="1"/>
    </xf>
    <xf numFmtId="165" fontId="14" fillId="0" borderId="0" xfId="1" applyNumberFormat="1" applyFont="1" applyFill="1" applyAlignment="1">
      <alignment horizontal="right" wrapText="1" readingOrder="1"/>
    </xf>
    <xf numFmtId="0" fontId="14" fillId="0" borderId="0" xfId="0" applyFont="1" applyFill="1" applyAlignment="1">
      <alignment horizontal="left" wrapText="1" readingOrder="1"/>
    </xf>
    <xf numFmtId="164" fontId="14" fillId="0" borderId="0" xfId="2" applyNumberFormat="1" applyFont="1" applyFill="1" applyAlignment="1">
      <alignment horizontal="right" wrapText="1" readingOrder="1"/>
    </xf>
    <xf numFmtId="0" fontId="17" fillId="4" borderId="0" xfId="0" applyFont="1" applyFill="1" applyAlignment="1">
      <alignment horizontal="left" wrapText="1" readingOrder="1"/>
    </xf>
    <xf numFmtId="165" fontId="17" fillId="4" borderId="0" xfId="1" applyNumberFormat="1" applyFont="1" applyFill="1" applyAlignment="1">
      <alignment horizontal="right" wrapText="1" readingOrder="1"/>
    </xf>
    <xf numFmtId="165" fontId="14" fillId="4" borderId="0" xfId="1" applyNumberFormat="1" applyFont="1" applyFill="1" applyAlignment="1">
      <alignment horizontal="right" wrapText="1" readingOrder="1"/>
    </xf>
    <xf numFmtId="0" fontId="14" fillId="4" borderId="0" xfId="0" applyFont="1" applyFill="1" applyAlignment="1">
      <alignment horizontal="left" wrapText="1" readingOrder="1"/>
    </xf>
    <xf numFmtId="0" fontId="11" fillId="0" borderId="0" xfId="0" applyFont="1" applyFill="1" applyBorder="1" applyAlignment="1">
      <alignment horizontal="left" wrapText="1" readingOrder="1"/>
    </xf>
    <xf numFmtId="164" fontId="2" fillId="0" borderId="0" xfId="2" applyNumberFormat="1" applyFont="1" applyFill="1" applyBorder="1" applyAlignment="1">
      <alignment horizontal="left" readingOrder="1"/>
    </xf>
    <xf numFmtId="0" fontId="12" fillId="0" borderId="0" xfId="0" applyFont="1" applyFill="1" applyBorder="1" applyAlignment="1">
      <alignment horizontal="left" wrapText="1" readingOrder="1"/>
    </xf>
    <xf numFmtId="164" fontId="10" fillId="0" borderId="0" xfId="2" applyNumberFormat="1" applyFont="1" applyFill="1" applyBorder="1" applyAlignment="1">
      <alignment horizontal="left" readingOrder="1"/>
    </xf>
    <xf numFmtId="0" fontId="11" fillId="4" borderId="0" xfId="0" applyFont="1" applyFill="1" applyBorder="1" applyAlignment="1">
      <alignment horizontal="left" wrapText="1" readingOrder="1"/>
    </xf>
    <xf numFmtId="164" fontId="7" fillId="4" borderId="0" xfId="2" applyNumberFormat="1" applyFont="1" applyFill="1" applyBorder="1" applyAlignment="1">
      <alignment horizontal="left" readingOrder="1"/>
    </xf>
    <xf numFmtId="164" fontId="2" fillId="4" borderId="0" xfId="2" applyNumberFormat="1" applyFont="1" applyFill="1" applyBorder="1" applyAlignment="1">
      <alignment horizontal="left" readingOrder="1"/>
    </xf>
    <xf numFmtId="0" fontId="12" fillId="4" borderId="0" xfId="0" applyFont="1" applyFill="1" applyBorder="1" applyAlignment="1">
      <alignment horizontal="left" wrapText="1" readingOrder="1"/>
    </xf>
    <xf numFmtId="164" fontId="10" fillId="4" borderId="0" xfId="2" applyNumberFormat="1" applyFont="1" applyFill="1" applyBorder="1" applyAlignment="1">
      <alignment horizontal="left" readingOrder="1"/>
    </xf>
    <xf numFmtId="0" fontId="21" fillId="0" borderId="0" xfId="0" applyFont="1"/>
    <xf numFmtId="0" fontId="0" fillId="0" borderId="0" xfId="0" applyFont="1"/>
    <xf numFmtId="0" fontId="23" fillId="0" borderId="0" xfId="0" applyFont="1" applyAlignment="1">
      <alignment horizontal="center"/>
    </xf>
    <xf numFmtId="0" fontId="22" fillId="2" borderId="0" xfId="0" applyFont="1" applyFill="1" applyBorder="1" applyAlignment="1">
      <alignment horizontal="center" wrapText="1" readingOrder="1"/>
    </xf>
    <xf numFmtId="165" fontId="10" fillId="0" borderId="0" xfId="2" applyNumberFormat="1" applyFont="1" applyBorder="1" applyAlignment="1">
      <alignment horizontal="left" readingOrder="1"/>
    </xf>
    <xf numFmtId="165" fontId="10" fillId="0" borderId="0" xfId="2" applyNumberFormat="1" applyFont="1" applyFill="1" applyBorder="1" applyAlignment="1">
      <alignment horizontal="left" readingOrder="1"/>
    </xf>
    <xf numFmtId="165" fontId="7" fillId="4" borderId="0" xfId="2" applyNumberFormat="1" applyFont="1" applyFill="1" applyBorder="1" applyAlignment="1">
      <alignment horizontal="left" readingOrder="1"/>
    </xf>
    <xf numFmtId="165" fontId="10" fillId="4" borderId="0" xfId="2" applyNumberFormat="1" applyFont="1" applyFill="1" applyBorder="1" applyAlignment="1">
      <alignment horizontal="left" readingOrder="1"/>
    </xf>
    <xf numFmtId="164" fontId="14" fillId="4" borderId="0" xfId="2" applyNumberFormat="1" applyFont="1" applyFill="1" applyAlignment="1">
      <alignment horizontal="right" wrapText="1" readingOrder="1"/>
    </xf>
    <xf numFmtId="0" fontId="23" fillId="6" borderId="0" xfId="0" applyFont="1" applyFill="1" applyAlignment="1">
      <alignment horizontal="center"/>
    </xf>
    <xf numFmtId="0" fontId="23" fillId="5" borderId="0" xfId="0" applyFont="1" applyFill="1" applyAlignment="1">
      <alignment horizontal="center"/>
    </xf>
    <xf numFmtId="0" fontId="23" fillId="6" borderId="0" xfId="0" applyFont="1" applyFill="1" applyAlignment="1"/>
    <xf numFmtId="0" fontId="0" fillId="5" borderId="0" xfId="0" applyFill="1" applyBorder="1"/>
    <xf numFmtId="0" fontId="23" fillId="5" borderId="0" xfId="0" applyFont="1" applyFill="1" applyAlignment="1">
      <alignment horizontal="center"/>
    </xf>
    <xf numFmtId="0" fontId="24" fillId="6" borderId="0" xfId="0" applyFont="1" applyFill="1" applyAlignment="1"/>
    <xf numFmtId="0" fontId="26" fillId="5" borderId="0" xfId="0" applyFont="1" applyFill="1"/>
    <xf numFmtId="0" fontId="27" fillId="5" borderId="0" xfId="0" applyFont="1" applyFill="1"/>
    <xf numFmtId="0" fontId="0" fillId="0" borderId="0" xfId="0"/>
    <xf numFmtId="164" fontId="7" fillId="0" borderId="0" xfId="2" applyNumberFormat="1" applyFont="1" applyFill="1" applyBorder="1" applyAlignment="1">
      <alignment horizontal="left" readingOrder="1"/>
    </xf>
    <xf numFmtId="165" fontId="7" fillId="0" borderId="0" xfId="2" applyNumberFormat="1" applyFont="1" applyBorder="1" applyAlignment="1">
      <alignment horizontal="left" readingOrder="1"/>
    </xf>
    <xf numFmtId="165" fontId="7" fillId="0" borderId="0" xfId="2" applyNumberFormat="1" applyFont="1" applyFill="1" applyBorder="1" applyAlignment="1">
      <alignment horizontal="left" readingOrder="1"/>
    </xf>
    <xf numFmtId="0" fontId="28" fillId="0" borderId="0" xfId="0" applyFont="1"/>
    <xf numFmtId="0" fontId="28" fillId="5" borderId="0" xfId="0" applyFont="1" applyFill="1"/>
    <xf numFmtId="0" fontId="29" fillId="5" borderId="0" xfId="0" applyFont="1" applyFill="1" applyAlignment="1"/>
    <xf numFmtId="0" fontId="29" fillId="5" borderId="0" xfId="0" applyFont="1" applyFill="1" applyAlignment="1">
      <alignment horizontal="center"/>
    </xf>
    <xf numFmtId="0" fontId="24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center" readingOrder="1"/>
    </xf>
    <xf numFmtId="0" fontId="7" fillId="5" borderId="0" xfId="0" applyFont="1" applyFill="1"/>
    <xf numFmtId="0" fontId="7" fillId="5" borderId="0" xfId="0" applyFont="1" applyFill="1" applyAlignment="1">
      <alignment horizontal="center" wrapText="1"/>
    </xf>
    <xf numFmtId="0" fontId="30" fillId="0" borderId="0" xfId="0" applyFont="1"/>
    <xf numFmtId="164" fontId="5" fillId="0" borderId="0" xfId="2" applyNumberFormat="1" applyFont="1" applyFill="1" applyBorder="1" applyAlignment="1">
      <alignment horizontal="right" wrapText="1" readingOrder="1"/>
    </xf>
    <xf numFmtId="0" fontId="31" fillId="4" borderId="0" xfId="0" applyFont="1" applyFill="1" applyBorder="1" applyAlignment="1">
      <alignment horizontal="left" wrapText="1" readingOrder="1"/>
    </xf>
    <xf numFmtId="165" fontId="31" fillId="4" borderId="0" xfId="1" applyNumberFormat="1" applyFont="1" applyFill="1" applyBorder="1" applyAlignment="1">
      <alignment horizontal="right" wrapText="1" readingOrder="1"/>
    </xf>
    <xf numFmtId="0" fontId="31" fillId="0" borderId="0" xfId="0" applyFont="1" applyFill="1" applyBorder="1" applyAlignment="1">
      <alignment horizontal="left" wrapText="1" readingOrder="1"/>
    </xf>
    <xf numFmtId="165" fontId="31" fillId="0" borderId="0" xfId="1" applyNumberFormat="1" applyFont="1" applyFill="1" applyBorder="1" applyAlignment="1">
      <alignment horizontal="right" wrapText="1" readingOrder="1"/>
    </xf>
    <xf numFmtId="0" fontId="31" fillId="3" borderId="0" xfId="0" applyFont="1" applyFill="1" applyBorder="1" applyAlignment="1">
      <alignment horizontal="left" wrapText="1" readingOrder="1"/>
    </xf>
    <xf numFmtId="165" fontId="31" fillId="3" borderId="0" xfId="1" applyNumberFormat="1" applyFont="1" applyFill="1" applyBorder="1" applyAlignment="1">
      <alignment horizontal="right" wrapText="1" readingOrder="1"/>
    </xf>
    <xf numFmtId="0" fontId="30" fillId="5" borderId="0" xfId="0" applyFont="1" applyFill="1"/>
    <xf numFmtId="0" fontId="33" fillId="5" borderId="0" xfId="0" applyFont="1" applyFill="1"/>
    <xf numFmtId="0" fontId="34" fillId="0" borderId="0" xfId="0" applyFont="1" applyAlignment="1">
      <alignment horizontal="left" vertical="center" readingOrder="1"/>
    </xf>
    <xf numFmtId="44" fontId="10" fillId="0" borderId="0" xfId="2" applyFont="1" applyFill="1"/>
    <xf numFmtId="0" fontId="25" fillId="2" borderId="0" xfId="0" applyFont="1" applyFill="1" applyBorder="1" applyAlignment="1">
      <alignment horizontal="left" wrapText="1" readingOrder="1"/>
    </xf>
    <xf numFmtId="0" fontId="10" fillId="3" borderId="0" xfId="0" applyFont="1" applyFill="1" applyAlignment="1">
      <alignment wrapText="1" readingOrder="1"/>
    </xf>
    <xf numFmtId="164" fontId="10" fillId="3" borderId="0" xfId="2" applyNumberFormat="1" applyFont="1" applyFill="1" applyBorder="1" applyAlignment="1">
      <alignment horizontal="right" wrapText="1" readingOrder="1"/>
    </xf>
    <xf numFmtId="0" fontId="7" fillId="0" borderId="0" xfId="0" applyFont="1" applyFill="1" applyAlignment="1">
      <alignment wrapText="1" readingOrder="1"/>
    </xf>
    <xf numFmtId="165" fontId="7" fillId="3" borderId="0" xfId="1" applyNumberFormat="1" applyFont="1" applyFill="1" applyBorder="1" applyAlignment="1">
      <alignment horizontal="right" wrapText="1" readingOrder="1"/>
    </xf>
    <xf numFmtId="0" fontId="0" fillId="0" borderId="0" xfId="0" applyFont="1" applyFill="1"/>
    <xf numFmtId="0" fontId="14" fillId="3" borderId="0" xfId="0" applyFont="1" applyFill="1" applyAlignment="1">
      <alignment horizontal="left" wrapText="1" readingOrder="1"/>
    </xf>
    <xf numFmtId="164" fontId="14" fillId="3" borderId="0" xfId="2" applyNumberFormat="1" applyFont="1" applyFill="1" applyAlignment="1">
      <alignment horizontal="right" wrapText="1" readingOrder="1"/>
    </xf>
    <xf numFmtId="44" fontId="14" fillId="3" borderId="0" xfId="2" applyNumberFormat="1" applyFont="1" applyFill="1" applyAlignment="1">
      <alignment horizontal="right" wrapText="1" readingOrder="1"/>
    </xf>
    <xf numFmtId="164" fontId="7" fillId="0" borderId="0" xfId="2" applyNumberFormat="1" applyFont="1" applyFill="1"/>
    <xf numFmtId="165" fontId="7" fillId="0" borderId="0" xfId="1" applyNumberFormat="1" applyFont="1" applyFill="1"/>
    <xf numFmtId="164" fontId="7" fillId="0" borderId="6" xfId="2" applyNumberFormat="1" applyFont="1" applyFill="1" applyBorder="1"/>
    <xf numFmtId="164" fontId="10" fillId="0" borderId="7" xfId="1" applyNumberFormat="1" applyFont="1" applyFill="1" applyBorder="1"/>
    <xf numFmtId="164" fontId="7" fillId="0" borderId="7" xfId="1" applyNumberFormat="1" applyFont="1" applyFill="1" applyBorder="1"/>
    <xf numFmtId="165" fontId="10" fillId="0" borderId="0" xfId="1" applyNumberFormat="1" applyFont="1" applyFill="1"/>
    <xf numFmtId="165" fontId="10" fillId="0" borderId="7" xfId="1" applyNumberFormat="1" applyFont="1" applyFill="1" applyBorder="1"/>
    <xf numFmtId="165" fontId="7" fillId="0" borderId="7" xfId="1" applyNumberFormat="1" applyFont="1" applyFill="1" applyBorder="1"/>
    <xf numFmtId="164" fontId="10" fillId="0" borderId="6" xfId="2" applyNumberFormat="1" applyFont="1" applyFill="1" applyBorder="1"/>
    <xf numFmtId="0" fontId="10" fillId="0" borderId="0" xfId="0" applyFont="1" applyFill="1"/>
    <xf numFmtId="0" fontId="7" fillId="0" borderId="0" xfId="0" applyFont="1" applyFill="1"/>
    <xf numFmtId="164" fontId="10" fillId="0" borderId="0" xfId="1" applyNumberFormat="1" applyFont="1" applyFill="1"/>
    <xf numFmtId="164" fontId="7" fillId="0" borderId="0" xfId="1" applyNumberFormat="1" applyFont="1" applyFill="1"/>
    <xf numFmtId="164" fontId="37" fillId="0" borderId="0" xfId="2" applyNumberFormat="1" applyFont="1" applyBorder="1" applyAlignment="1">
      <alignment horizontal="left" readingOrder="1"/>
    </xf>
    <xf numFmtId="164" fontId="37" fillId="4" borderId="0" xfId="2" applyNumberFormat="1" applyFont="1" applyFill="1" applyBorder="1" applyAlignment="1">
      <alignment horizontal="left" readingOrder="1"/>
    </xf>
    <xf numFmtId="164" fontId="37" fillId="0" borderId="0" xfId="2" applyNumberFormat="1" applyFont="1" applyFill="1" applyBorder="1" applyAlignment="1">
      <alignment horizontal="left" readingOrder="1"/>
    </xf>
    <xf numFmtId="0" fontId="36" fillId="0" borderId="0" xfId="0" applyFont="1"/>
    <xf numFmtId="165" fontId="7" fillId="0" borderId="0" xfId="1" applyNumberFormat="1" applyFont="1" applyFill="1"/>
    <xf numFmtId="0" fontId="8" fillId="6" borderId="1" xfId="0" applyNumberFormat="1" applyFont="1" applyFill="1" applyBorder="1" applyAlignment="1">
      <alignment horizontal="center" wrapText="1" readingOrder="1"/>
    </xf>
    <xf numFmtId="165" fontId="7" fillId="0" borderId="0" xfId="1" applyNumberFormat="1" applyFont="1" applyFill="1" applyBorder="1"/>
    <xf numFmtId="0" fontId="14" fillId="3" borderId="0" xfId="0" applyFont="1" applyFill="1" applyAlignment="1">
      <alignment horizontal="left" vertical="top" wrapText="1" readingOrder="1"/>
    </xf>
    <xf numFmtId="0" fontId="24" fillId="6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 applyAlignment="1"/>
    <xf numFmtId="0" fontId="24" fillId="6" borderId="0" xfId="0" applyFont="1" applyFill="1" applyAlignment="1">
      <alignment horizontal="left"/>
    </xf>
    <xf numFmtId="0" fontId="7" fillId="0" borderId="0" xfId="0" applyFont="1" applyBorder="1" applyAlignment="1"/>
    <xf numFmtId="164" fontId="7" fillId="5" borderId="0" xfId="2" applyNumberFormat="1" applyFont="1" applyFill="1" applyBorder="1"/>
    <xf numFmtId="164" fontId="7" fillId="0" borderId="0" xfId="2" applyNumberFormat="1" applyFont="1" applyFill="1" applyBorder="1"/>
    <xf numFmtId="44" fontId="7" fillId="0" borderId="0" xfId="2" applyFont="1" applyFill="1"/>
    <xf numFmtId="0" fontId="40" fillId="5" borderId="0" xfId="0" applyFont="1" applyFill="1" applyAlignment="1"/>
    <xf numFmtId="0" fontId="41" fillId="6" borderId="0" xfId="0" applyFont="1" applyFill="1" applyAlignment="1"/>
    <xf numFmtId="0" fontId="7" fillId="5" borderId="0" xfId="0" applyFont="1" applyFill="1" applyBorder="1" applyAlignment="1"/>
    <xf numFmtId="0" fontId="5" fillId="3" borderId="0" xfId="0" applyFont="1" applyFill="1" applyBorder="1" applyAlignment="1">
      <alignment wrapText="1" readingOrder="1"/>
    </xf>
    <xf numFmtId="164" fontId="5" fillId="3" borderId="0" xfId="2" applyNumberFormat="1" applyFont="1" applyFill="1" applyBorder="1" applyAlignment="1">
      <alignment horizontal="right" wrapText="1" readingOrder="1"/>
    </xf>
    <xf numFmtId="0" fontId="32" fillId="0" borderId="0" xfId="0" applyFont="1" applyFill="1" applyBorder="1" applyAlignment="1">
      <alignment horizontal="left" wrapText="1" readingOrder="1"/>
    </xf>
    <xf numFmtId="166" fontId="32" fillId="0" borderId="0" xfId="3" applyNumberFormat="1" applyFont="1" applyFill="1" applyBorder="1" applyAlignment="1">
      <alignment horizontal="right" wrapText="1" readingOrder="1"/>
    </xf>
    <xf numFmtId="0" fontId="24" fillId="5" borderId="0" xfId="0" applyFont="1" applyFill="1" applyAlignment="1"/>
    <xf numFmtId="0" fontId="7" fillId="0" borderId="0" xfId="0" applyFont="1" applyAlignment="1">
      <alignment vertical="center" readingOrder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6" fillId="0" borderId="0" xfId="0" applyFont="1" applyFill="1"/>
    <xf numFmtId="0" fontId="10" fillId="0" borderId="0" xfId="0" applyFont="1" applyFill="1" applyAlignment="1">
      <alignment horizontal="center" wrapText="1"/>
    </xf>
    <xf numFmtId="0" fontId="24" fillId="2" borderId="0" xfId="0" applyFont="1" applyFill="1" applyBorder="1" applyAlignment="1">
      <alignment horizontal="left" readingOrder="1"/>
    </xf>
    <xf numFmtId="166" fontId="42" fillId="0" borderId="0" xfId="3" applyNumberFormat="1" applyFont="1" applyFill="1" applyBorder="1"/>
    <xf numFmtId="0" fontId="42" fillId="0" borderId="0" xfId="0" applyFont="1"/>
    <xf numFmtId="164" fontId="42" fillId="0" borderId="0" xfId="2" applyNumberFormat="1" applyFont="1" applyFill="1" applyBorder="1"/>
    <xf numFmtId="0" fontId="7" fillId="0" borderId="0" xfId="0" applyFont="1" applyFill="1" applyBorder="1" applyAlignment="1">
      <alignment wrapText="1" readingOrder="1"/>
    </xf>
    <xf numFmtId="0" fontId="7" fillId="0" borderId="0" xfId="0" applyFont="1" applyFill="1" applyBorder="1" applyAlignment="1"/>
    <xf numFmtId="0" fontId="7" fillId="0" borderId="0" xfId="0" applyFont="1" applyFill="1" applyAlignment="1">
      <alignment horizontal="center" wrapText="1"/>
    </xf>
    <xf numFmtId="164" fontId="10" fillId="0" borderId="0" xfId="2" applyNumberFormat="1" applyFont="1" applyFill="1" applyBorder="1" applyAlignment="1">
      <alignment horizontal="right" wrapText="1" readingOrder="1"/>
    </xf>
    <xf numFmtId="0" fontId="34" fillId="0" borderId="0" xfId="0" applyFont="1" applyFill="1"/>
    <xf numFmtId="0" fontId="17" fillId="3" borderId="0" xfId="0" applyFont="1" applyFill="1" applyAlignment="1">
      <alignment horizontal="left" wrapText="1" readingOrder="1"/>
    </xf>
    <xf numFmtId="165" fontId="17" fillId="3" borderId="0" xfId="1" applyNumberFormat="1" applyFont="1" applyFill="1" applyAlignment="1">
      <alignment horizontal="right" wrapText="1" readingOrder="1"/>
    </xf>
    <xf numFmtId="165" fontId="14" fillId="3" borderId="0" xfId="1" applyNumberFormat="1" applyFont="1" applyFill="1" applyAlignment="1">
      <alignment horizontal="right" wrapText="1" readingOrder="1"/>
    </xf>
    <xf numFmtId="0" fontId="34" fillId="0" borderId="0" xfId="0" applyFont="1" applyFill="1" applyAlignment="1"/>
    <xf numFmtId="0" fontId="7" fillId="0" borderId="0" xfId="0" applyFont="1" applyFill="1" applyAlignment="1">
      <alignment wrapText="1"/>
    </xf>
    <xf numFmtId="165" fontId="10" fillId="0" borderId="5" xfId="1" applyNumberFormat="1" applyFont="1" applyFill="1" applyBorder="1"/>
    <xf numFmtId="165" fontId="7" fillId="0" borderId="5" xfId="1" applyNumberFormat="1" applyFont="1" applyFill="1" applyBorder="1"/>
    <xf numFmtId="164" fontId="7" fillId="0" borderId="7" xfId="1" applyNumberFormat="1" applyFont="1" applyBorder="1"/>
    <xf numFmtId="165" fontId="7" fillId="0" borderId="0" xfId="1" applyNumberFormat="1" applyFont="1"/>
    <xf numFmtId="165" fontId="7" fillId="0" borderId="7" xfId="1" applyNumberFormat="1" applyFont="1" applyBorder="1"/>
    <xf numFmtId="164" fontId="7" fillId="0" borderId="6" xfId="2" applyNumberFormat="1" applyFont="1" applyBorder="1"/>
    <xf numFmtId="44" fontId="7" fillId="0" borderId="0" xfId="2" applyFont="1"/>
    <xf numFmtId="164" fontId="7" fillId="0" borderId="0" xfId="1" applyNumberFormat="1" applyFont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0" fillId="0" borderId="0" xfId="0" applyFill="1" applyAlignment="1"/>
    <xf numFmtId="0" fontId="21" fillId="6" borderId="0" xfId="0" applyFont="1" applyFill="1"/>
    <xf numFmtId="0" fontId="44" fillId="5" borderId="0" xfId="0" applyFont="1" applyFill="1" applyAlignment="1">
      <alignment horizontal="center"/>
    </xf>
    <xf numFmtId="0" fontId="21" fillId="0" borderId="0" xfId="0" applyFont="1" applyFill="1"/>
    <xf numFmtId="0" fontId="44" fillId="0" borderId="0" xfId="0" applyFont="1" applyFill="1" applyAlignment="1">
      <alignment horizontal="left"/>
    </xf>
    <xf numFmtId="44" fontId="10" fillId="0" borderId="0" xfId="2" applyNumberFormat="1" applyFont="1" applyFill="1" applyAlignment="1">
      <alignment horizontal="right" wrapText="1" readingOrder="1"/>
    </xf>
    <xf numFmtId="43" fontId="7" fillId="4" borderId="0" xfId="1" applyFont="1" applyFill="1" applyBorder="1" applyAlignment="1">
      <alignment horizontal="right" wrapText="1" readingOrder="1"/>
    </xf>
    <xf numFmtId="0" fontId="7" fillId="4" borderId="0" xfId="0" applyFont="1" applyFill="1" applyAlignment="1">
      <alignment horizontal="left" wrapText="1" readingOrder="1"/>
    </xf>
    <xf numFmtId="165" fontId="7" fillId="4" borderId="0" xfId="1" applyNumberFormat="1" applyFont="1" applyFill="1" applyBorder="1" applyAlignment="1">
      <alignment horizontal="right" wrapText="1" readingOrder="1"/>
    </xf>
    <xf numFmtId="0" fontId="46" fillId="0" borderId="0" xfId="0" applyFont="1" applyAlignment="1"/>
    <xf numFmtId="0" fontId="47" fillId="0" borderId="0" xfId="0" applyFont="1" applyAlignment="1">
      <alignment horizontal="center"/>
    </xf>
    <xf numFmtId="0" fontId="44" fillId="0" borderId="0" xfId="0" applyFont="1"/>
    <xf numFmtId="0" fontId="48" fillId="0" borderId="0" xfId="0" applyFont="1" applyAlignment="1">
      <alignment wrapText="1"/>
    </xf>
    <xf numFmtId="0" fontId="10" fillId="0" borderId="0" xfId="0" applyFont="1" applyFill="1" applyBorder="1" applyAlignment="1">
      <alignment horizontal="left" wrapText="1" readingOrder="1"/>
    </xf>
    <xf numFmtId="0" fontId="48" fillId="0" borderId="0" xfId="0" applyFont="1" applyBorder="1" applyAlignment="1">
      <alignment wrapText="1"/>
    </xf>
    <xf numFmtId="0" fontId="7" fillId="5" borderId="0" xfId="0" applyFont="1" applyFill="1" applyBorder="1" applyAlignment="1">
      <alignment horizontal="left" wrapText="1" readingOrder="1"/>
    </xf>
    <xf numFmtId="0" fontId="42" fillId="5" borderId="0" xfId="0" applyFont="1" applyFill="1" applyBorder="1" applyAlignment="1">
      <alignment horizontal="left" wrapText="1" readingOrder="1"/>
    </xf>
    <xf numFmtId="164" fontId="42" fillId="0" borderId="0" xfId="2" applyNumberFormat="1" applyFont="1" applyBorder="1" applyAlignment="1">
      <alignment horizontal="left" readingOrder="1"/>
    </xf>
    <xf numFmtId="0" fontId="10" fillId="3" borderId="0" xfId="0" applyFont="1" applyFill="1" applyBorder="1" applyAlignment="1">
      <alignment horizontal="left" wrapText="1" readingOrder="1"/>
    </xf>
    <xf numFmtId="164" fontId="48" fillId="3" borderId="0" xfId="2" applyNumberFormat="1" applyFont="1" applyFill="1" applyBorder="1" applyAlignment="1">
      <alignment horizontal="left" readingOrder="1"/>
    </xf>
    <xf numFmtId="0" fontId="7" fillId="3" borderId="0" xfId="0" applyFont="1" applyFill="1" applyBorder="1" applyAlignment="1">
      <alignment horizontal="left" wrapText="1" readingOrder="1"/>
    </xf>
    <xf numFmtId="164" fontId="7" fillId="3" borderId="0" xfId="2" applyNumberFormat="1" applyFont="1" applyFill="1" applyBorder="1" applyAlignment="1">
      <alignment horizontal="left" readingOrder="1"/>
    </xf>
    <xf numFmtId="165" fontId="7" fillId="3" borderId="5" xfId="2" applyNumberFormat="1" applyFont="1" applyFill="1" applyBorder="1" applyAlignment="1">
      <alignment horizontal="left" readingOrder="1"/>
    </xf>
    <xf numFmtId="166" fontId="7" fillId="3" borderId="0" xfId="3" applyNumberFormat="1" applyFont="1" applyFill="1" applyBorder="1" applyAlignment="1">
      <alignment horizontal="right" readingOrder="1"/>
    </xf>
    <xf numFmtId="166" fontId="7" fillId="5" borderId="0" xfId="3" applyNumberFormat="1" applyFont="1" applyFill="1" applyBorder="1" applyAlignment="1">
      <alignment horizontal="right" readingOrder="1"/>
    </xf>
    <xf numFmtId="0" fontId="7" fillId="0" borderId="0" xfId="0" applyFont="1" applyBorder="1" applyAlignment="1">
      <alignment horizontal="left" wrapText="1" readingOrder="1"/>
    </xf>
    <xf numFmtId="164" fontId="48" fillId="0" borderId="0" xfId="2" applyNumberFormat="1" applyFont="1" applyBorder="1" applyAlignment="1">
      <alignment horizontal="left" readingOrder="1"/>
    </xf>
    <xf numFmtId="0" fontId="28" fillId="0" borderId="0" xfId="0" applyFont="1" applyFill="1"/>
    <xf numFmtId="165" fontId="7" fillId="0" borderId="5" xfId="2" applyNumberFormat="1" applyFont="1" applyBorder="1" applyAlignment="1">
      <alignment horizontal="left" readingOrder="1"/>
    </xf>
    <xf numFmtId="0" fontId="7" fillId="0" borderId="0" xfId="0" applyFont="1" applyFill="1" applyBorder="1" applyAlignment="1">
      <alignment horizontal="left" wrapText="1" readingOrder="1"/>
    </xf>
    <xf numFmtId="166" fontId="7" fillId="0" borderId="0" xfId="3" applyNumberFormat="1" applyFont="1" applyBorder="1" applyAlignment="1">
      <alignment horizontal="right" readingOrder="1"/>
    </xf>
    <xf numFmtId="0" fontId="48" fillId="3" borderId="0" xfId="0" applyFont="1" applyFill="1" applyBorder="1" applyAlignment="1">
      <alignment wrapText="1"/>
    </xf>
    <xf numFmtId="164" fontId="0" fillId="6" borderId="0" xfId="0" applyNumberFormat="1" applyFill="1"/>
    <xf numFmtId="0" fontId="38" fillId="0" borderId="0" xfId="0" applyFont="1" applyFill="1"/>
    <xf numFmtId="0" fontId="7" fillId="0" borderId="0" xfId="0" applyFont="1" applyFill="1" applyAlignment="1">
      <alignment vertical="center" readingOrder="1"/>
    </xf>
    <xf numFmtId="0" fontId="34" fillId="0" borderId="0" xfId="0" applyFont="1" applyFill="1" applyAlignment="1">
      <alignment horizontal="left" vertical="center" readingOrder="1"/>
    </xf>
    <xf numFmtId="0" fontId="35" fillId="0" borderId="4" xfId="0" applyFont="1" applyFill="1" applyBorder="1" applyAlignment="1">
      <alignment horizontal="center" vertical="center" wrapText="1" readingOrder="1"/>
    </xf>
    <xf numFmtId="0" fontId="39" fillId="0" borderId="2" xfId="0" applyFont="1" applyFill="1" applyBorder="1" applyAlignment="1">
      <alignment horizontal="center" vertical="center" wrapText="1" readingOrder="1"/>
    </xf>
    <xf numFmtId="0" fontId="7" fillId="5" borderId="5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 readingOrder="1"/>
    </xf>
    <xf numFmtId="0" fontId="16" fillId="0" borderId="2" xfId="0" applyFont="1" applyFill="1" applyBorder="1" applyAlignment="1">
      <alignment horizontal="center" vertical="center" wrapText="1" readingOrder="1"/>
    </xf>
    <xf numFmtId="0" fontId="7" fillId="0" borderId="5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 wrapText="1" readingOrder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2F2F2"/>
      <color rgb="FF201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E7:K10"/>
  <sheetViews>
    <sheetView tabSelected="1" zoomScale="90" zoomScaleNormal="90" workbookViewId="0">
      <selection activeCell="J10" sqref="J10"/>
    </sheetView>
  </sheetViews>
  <sheetFormatPr defaultColWidth="9.140625" defaultRowHeight="15" x14ac:dyDescent="0.25"/>
  <cols>
    <col min="1" max="16384" width="9.140625" style="3"/>
  </cols>
  <sheetData>
    <row r="7" spans="5:11" ht="33.75" x14ac:dyDescent="0.5">
      <c r="E7" s="88" t="s">
        <v>27</v>
      </c>
      <c r="F7" s="87"/>
      <c r="G7" s="87"/>
      <c r="H7" s="87"/>
      <c r="I7" s="87"/>
      <c r="J7" s="87"/>
      <c r="K7" s="87"/>
    </row>
    <row r="8" spans="5:11" ht="33.75" x14ac:dyDescent="0.5">
      <c r="E8" s="88" t="s">
        <v>91</v>
      </c>
      <c r="F8" s="87"/>
      <c r="G8" s="87"/>
      <c r="H8" s="87"/>
      <c r="I8" s="87"/>
      <c r="J8" s="87"/>
      <c r="K8" s="87"/>
    </row>
    <row r="9" spans="5:11" ht="33.75" x14ac:dyDescent="0.5">
      <c r="E9" s="88" t="s">
        <v>28</v>
      </c>
      <c r="F9" s="87"/>
      <c r="G9" s="87"/>
      <c r="H9" s="87"/>
      <c r="I9" s="87"/>
      <c r="J9" s="87"/>
      <c r="K9" s="87"/>
    </row>
    <row r="10" spans="5:11" ht="28.5" x14ac:dyDescent="0.45">
      <c r="E10" s="140" t="s">
        <v>98</v>
      </c>
      <c r="G10" s="63"/>
    </row>
  </sheetData>
  <pageMargins left="0.7" right="0.7" top="0.75" bottom="0.75" header="0.3" footer="0.3"/>
  <pageSetup orientation="portrait" r:id="rId1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O41"/>
  <sheetViews>
    <sheetView showGridLines="0" topLeftCell="B1" zoomScaleNormal="100" zoomScaleSheetLayoutView="100" workbookViewId="0">
      <pane ySplit="4" topLeftCell="A5" activePane="bottomLeft" state="frozen"/>
      <selection activeCell="K4" sqref="K4"/>
      <selection pane="bottomLeft" activeCell="F2" sqref="F2"/>
    </sheetView>
  </sheetViews>
  <sheetFormatPr defaultRowHeight="15" x14ac:dyDescent="0.25"/>
  <cols>
    <col min="1" max="1" width="9.140625" style="65"/>
    <col min="2" max="2" width="2.42578125" style="65" customWidth="1"/>
    <col min="3" max="3" width="72.85546875" style="65" customWidth="1"/>
    <col min="4" max="8" width="10.7109375" style="65" customWidth="1"/>
    <col min="9" max="16384" width="9.140625" style="65"/>
  </cols>
  <sheetData>
    <row r="2" spans="1:15" ht="26.25" x14ac:dyDescent="0.4">
      <c r="C2" s="175" t="s">
        <v>100</v>
      </c>
      <c r="D2" s="175"/>
      <c r="E2" s="175"/>
      <c r="F2" s="175"/>
      <c r="G2" s="175"/>
      <c r="H2" s="175"/>
      <c r="J2" s="169"/>
      <c r="K2" s="169"/>
      <c r="L2" s="169"/>
      <c r="M2" s="1"/>
      <c r="N2" s="1"/>
      <c r="O2" s="1"/>
    </row>
    <row r="3" spans="1:15" ht="11.25" customHeight="1" x14ac:dyDescent="0.5">
      <c r="C3" s="50"/>
      <c r="D3" s="176"/>
      <c r="E3" s="176"/>
      <c r="F3" s="176"/>
      <c r="G3" s="176"/>
      <c r="H3" s="176"/>
    </row>
    <row r="4" spans="1:15" s="69" customFormat="1" ht="13.5" thickBot="1" x14ac:dyDescent="0.25">
      <c r="A4" s="177"/>
      <c r="B4" s="177"/>
      <c r="C4" s="10"/>
      <c r="D4" s="16" t="s">
        <v>56</v>
      </c>
      <c r="E4" s="16" t="s">
        <v>66</v>
      </c>
      <c r="F4" s="16" t="s">
        <v>70</v>
      </c>
      <c r="G4" s="16" t="s">
        <v>74</v>
      </c>
      <c r="H4" s="16" t="s">
        <v>92</v>
      </c>
    </row>
    <row r="5" spans="1:15" s="69" customFormat="1" ht="15" customHeight="1" x14ac:dyDescent="0.2">
      <c r="C5" s="178"/>
      <c r="D5" s="213" t="s">
        <v>101</v>
      </c>
      <c r="E5" s="213"/>
      <c r="F5" s="213"/>
      <c r="G5" s="213"/>
      <c r="H5" s="213"/>
    </row>
    <row r="6" spans="1:15" s="69" customFormat="1" ht="12.75" x14ac:dyDescent="0.2">
      <c r="C6" s="179" t="s">
        <v>31</v>
      </c>
      <c r="D6" s="180"/>
      <c r="E6" s="180"/>
    </row>
    <row r="7" spans="1:15" s="69" customFormat="1" ht="12.75" customHeight="1" x14ac:dyDescent="0.2">
      <c r="C7" s="181" t="s">
        <v>102</v>
      </c>
      <c r="D7" s="27">
        <v>1491</v>
      </c>
      <c r="E7" s="27">
        <v>1560</v>
      </c>
      <c r="F7" s="27">
        <v>1594</v>
      </c>
      <c r="G7" s="27">
        <v>1655</v>
      </c>
      <c r="H7" s="27">
        <v>1705</v>
      </c>
    </row>
    <row r="8" spans="1:15" s="69" customFormat="1" ht="12.75" customHeight="1" x14ac:dyDescent="0.2">
      <c r="C8" s="181" t="s">
        <v>109</v>
      </c>
      <c r="D8" s="194">
        <v>0</v>
      </c>
      <c r="E8" s="194">
        <v>0</v>
      </c>
      <c r="F8" s="194">
        <v>0</v>
      </c>
      <c r="G8" s="194">
        <v>0</v>
      </c>
      <c r="H8" s="194">
        <v>129</v>
      </c>
    </row>
    <row r="9" spans="1:15" s="69" customFormat="1" ht="12.75" customHeight="1" x14ac:dyDescent="0.2">
      <c r="C9" s="181" t="s">
        <v>107</v>
      </c>
      <c r="D9" s="27">
        <f>D7-D8</f>
        <v>1491</v>
      </c>
      <c r="E9" s="27">
        <f t="shared" ref="E9:H9" si="0">E7-E8</f>
        <v>1560</v>
      </c>
      <c r="F9" s="27">
        <f t="shared" si="0"/>
        <v>1594</v>
      </c>
      <c r="G9" s="27">
        <f t="shared" si="0"/>
        <v>1655</v>
      </c>
      <c r="H9" s="27">
        <f t="shared" si="0"/>
        <v>1576</v>
      </c>
    </row>
    <row r="10" spans="1:15" s="69" customFormat="1" ht="12.75" customHeight="1" x14ac:dyDescent="0.2">
      <c r="C10" s="181"/>
      <c r="D10" s="27"/>
      <c r="E10" s="27"/>
      <c r="F10" s="27"/>
      <c r="G10" s="27"/>
      <c r="H10" s="27"/>
    </row>
    <row r="11" spans="1:15" s="69" customFormat="1" ht="12.75" customHeight="1" x14ac:dyDescent="0.2">
      <c r="C11" s="195" t="s">
        <v>105</v>
      </c>
      <c r="D11" s="190"/>
      <c r="E11" s="190"/>
      <c r="F11" s="190"/>
      <c r="G11" s="190"/>
      <c r="H11" s="190">
        <f>SUM(H7-D7)/D7</f>
        <v>0.14352783366867874</v>
      </c>
    </row>
    <row r="12" spans="1:15" s="69" customFormat="1" ht="12.75" customHeight="1" x14ac:dyDescent="0.2">
      <c r="C12" s="195" t="s">
        <v>106</v>
      </c>
      <c r="D12" s="190"/>
      <c r="E12" s="190"/>
      <c r="F12" s="190"/>
      <c r="G12" s="190"/>
      <c r="H12" s="190">
        <f t="shared" ref="H12" si="1">SUM(H9-D9)/D9</f>
        <v>5.7008718980549968E-2</v>
      </c>
    </row>
    <row r="13" spans="1:15" s="69" customFormat="1" ht="12.75" customHeight="1" x14ac:dyDescent="0.2">
      <c r="C13" s="181"/>
      <c r="D13" s="27"/>
      <c r="E13" s="27"/>
      <c r="F13" s="27"/>
      <c r="G13" s="27"/>
      <c r="H13" s="27"/>
    </row>
    <row r="14" spans="1:15" s="69" customFormat="1" ht="12.75" customHeight="1" x14ac:dyDescent="0.2">
      <c r="C14" s="182"/>
      <c r="D14" s="183"/>
      <c r="E14" s="183"/>
      <c r="F14" s="183"/>
      <c r="G14" s="183"/>
      <c r="H14" s="183"/>
    </row>
    <row r="15" spans="1:15" s="69" customFormat="1" ht="12.75" x14ac:dyDescent="0.2">
      <c r="C15" s="184" t="s">
        <v>103</v>
      </c>
      <c r="D15" s="185"/>
      <c r="E15" s="185"/>
      <c r="F15" s="185"/>
      <c r="G15" s="185"/>
      <c r="H15" s="185"/>
    </row>
    <row r="16" spans="1:15" s="69" customFormat="1" ht="12.75" x14ac:dyDescent="0.2">
      <c r="C16" s="186" t="s">
        <v>102</v>
      </c>
      <c r="D16" s="44">
        <v>623</v>
      </c>
      <c r="E16" s="44">
        <v>667</v>
      </c>
      <c r="F16" s="187">
        <v>733</v>
      </c>
      <c r="G16" s="187">
        <v>773</v>
      </c>
      <c r="H16" s="187">
        <v>654</v>
      </c>
    </row>
    <row r="17" spans="3:8" s="69" customFormat="1" ht="12.75" customHeight="1" x14ac:dyDescent="0.2">
      <c r="C17" s="186" t="s">
        <v>110</v>
      </c>
      <c r="D17" s="188">
        <v>11</v>
      </c>
      <c r="E17" s="188">
        <v>0</v>
      </c>
      <c r="F17" s="188">
        <v>0</v>
      </c>
      <c r="G17" s="188">
        <v>0</v>
      </c>
      <c r="H17" s="188">
        <v>0</v>
      </c>
    </row>
    <row r="18" spans="3:8" s="69" customFormat="1" ht="12.75" x14ac:dyDescent="0.2">
      <c r="C18" s="186" t="s">
        <v>104</v>
      </c>
      <c r="D18" s="187">
        <f t="shared" ref="D18:G18" si="2">D16-D17</f>
        <v>612</v>
      </c>
      <c r="E18" s="187">
        <f t="shared" si="2"/>
        <v>667</v>
      </c>
      <c r="F18" s="187">
        <f t="shared" si="2"/>
        <v>733</v>
      </c>
      <c r="G18" s="187">
        <f t="shared" si="2"/>
        <v>773</v>
      </c>
      <c r="H18" s="187">
        <f t="shared" ref="H18" si="3">H16-H17</f>
        <v>654</v>
      </c>
    </row>
    <row r="19" spans="3:8" s="69" customFormat="1" ht="12.75" x14ac:dyDescent="0.2">
      <c r="C19" s="186"/>
      <c r="D19" s="187"/>
      <c r="E19" s="187"/>
      <c r="F19" s="187"/>
      <c r="G19" s="187"/>
      <c r="H19" s="187"/>
    </row>
    <row r="20" spans="3:8" s="69" customFormat="1" ht="12.75" x14ac:dyDescent="0.2">
      <c r="C20" s="186" t="s">
        <v>105</v>
      </c>
      <c r="D20" s="189"/>
      <c r="E20" s="189"/>
      <c r="F20" s="189"/>
      <c r="G20" s="189"/>
      <c r="H20" s="189">
        <f>SUM(H16-D16)/D16</f>
        <v>4.9759229534510431E-2</v>
      </c>
    </row>
    <row r="21" spans="3:8" s="69" customFormat="1" ht="12.75" x14ac:dyDescent="0.2">
      <c r="C21" s="186" t="s">
        <v>106</v>
      </c>
      <c r="D21" s="189"/>
      <c r="E21" s="189"/>
      <c r="F21" s="189"/>
      <c r="G21" s="189"/>
      <c r="H21" s="189">
        <f>SUM(H18-D18)/D18</f>
        <v>6.8627450980392163E-2</v>
      </c>
    </row>
    <row r="22" spans="3:8" s="69" customFormat="1" ht="12.75" customHeight="1" x14ac:dyDescent="0.2">
      <c r="C22" s="181"/>
      <c r="D22" s="190"/>
      <c r="E22" s="190"/>
      <c r="F22" s="190"/>
      <c r="G22" s="190"/>
      <c r="H22" s="190"/>
    </row>
    <row r="23" spans="3:8" s="69" customFormat="1" ht="11.25" customHeight="1" x14ac:dyDescent="0.2">
      <c r="C23" s="191"/>
      <c r="D23" s="192"/>
      <c r="E23" s="192"/>
      <c r="F23" s="192"/>
      <c r="G23" s="192"/>
      <c r="H23" s="192"/>
    </row>
    <row r="24" spans="3:8" s="193" customFormat="1" ht="12.75" customHeight="1" x14ac:dyDescent="0.2">
      <c r="C24" s="179" t="s">
        <v>29</v>
      </c>
      <c r="D24" s="180"/>
      <c r="E24" s="180"/>
      <c r="F24" s="180"/>
      <c r="G24" s="180"/>
      <c r="H24" s="180"/>
    </row>
    <row r="25" spans="3:8" s="193" customFormat="1" ht="12.75" customHeight="1" x14ac:dyDescent="0.2">
      <c r="C25" s="181" t="s">
        <v>102</v>
      </c>
      <c r="D25" s="66">
        <v>463</v>
      </c>
      <c r="E25" s="66">
        <v>501</v>
      </c>
      <c r="F25" s="27">
        <v>508</v>
      </c>
      <c r="G25" s="27">
        <v>526</v>
      </c>
      <c r="H25" s="27">
        <v>530</v>
      </c>
    </row>
    <row r="26" spans="3:8" s="193" customFormat="1" ht="12.75" customHeight="1" x14ac:dyDescent="0.2">
      <c r="C26" s="181" t="s">
        <v>112</v>
      </c>
      <c r="D26" s="67">
        <v>0</v>
      </c>
      <c r="E26" s="67">
        <v>0</v>
      </c>
      <c r="F26" s="67">
        <v>12</v>
      </c>
      <c r="G26" s="67">
        <v>6</v>
      </c>
      <c r="H26" s="67">
        <v>11</v>
      </c>
    </row>
    <row r="27" spans="3:8" s="193" customFormat="1" ht="12.75" customHeight="1" x14ac:dyDescent="0.2">
      <c r="C27" s="181" t="s">
        <v>111</v>
      </c>
      <c r="D27" s="194">
        <v>25</v>
      </c>
      <c r="E27" s="194">
        <v>27</v>
      </c>
      <c r="F27" s="194">
        <v>21</v>
      </c>
      <c r="G27" s="194">
        <v>0</v>
      </c>
      <c r="H27" s="194">
        <v>0</v>
      </c>
    </row>
    <row r="28" spans="3:8" s="69" customFormat="1" ht="12.75" x14ac:dyDescent="0.2">
      <c r="C28" s="181" t="s">
        <v>107</v>
      </c>
      <c r="D28" s="27">
        <f>D25-D26-D27</f>
        <v>438</v>
      </c>
      <c r="E28" s="27">
        <f t="shared" ref="E28:H28" si="4">E25-E26-E27</f>
        <v>474</v>
      </c>
      <c r="F28" s="27">
        <f t="shared" si="4"/>
        <v>475</v>
      </c>
      <c r="G28" s="27">
        <f t="shared" si="4"/>
        <v>520</v>
      </c>
      <c r="H28" s="27">
        <f t="shared" si="4"/>
        <v>519</v>
      </c>
    </row>
    <row r="29" spans="3:8" s="69" customFormat="1" ht="12.75" x14ac:dyDescent="0.2">
      <c r="C29" s="181"/>
      <c r="D29" s="27"/>
      <c r="E29" s="27"/>
      <c r="F29" s="27"/>
      <c r="G29" s="27"/>
      <c r="H29" s="27"/>
    </row>
    <row r="30" spans="3:8" s="69" customFormat="1" ht="12.75" x14ac:dyDescent="0.2">
      <c r="C30" s="195" t="s">
        <v>105</v>
      </c>
      <c r="D30" s="190"/>
      <c r="E30" s="190"/>
      <c r="F30" s="190"/>
      <c r="G30" s="190"/>
      <c r="H30" s="190">
        <f>SUM(H25-D25)/D25</f>
        <v>0.1447084233261339</v>
      </c>
    </row>
    <row r="31" spans="3:8" s="69" customFormat="1" ht="12.75" x14ac:dyDescent="0.2">
      <c r="C31" s="195" t="s">
        <v>106</v>
      </c>
      <c r="D31" s="190"/>
      <c r="E31" s="190"/>
      <c r="F31" s="190"/>
      <c r="G31" s="190"/>
      <c r="H31" s="190">
        <f t="shared" ref="H31" si="5">SUM(H28-D28)/D28</f>
        <v>0.18493150684931506</v>
      </c>
    </row>
    <row r="32" spans="3:8" s="69" customFormat="1" ht="12.75" x14ac:dyDescent="0.2">
      <c r="C32" s="181"/>
      <c r="D32" s="27"/>
      <c r="E32" s="27"/>
      <c r="F32" s="27"/>
      <c r="G32" s="27"/>
      <c r="H32" s="27"/>
    </row>
    <row r="33" spans="3:8" s="69" customFormat="1" ht="12.75" customHeight="1" x14ac:dyDescent="0.2">
      <c r="C33" s="181"/>
      <c r="D33" s="196"/>
      <c r="E33" s="196"/>
      <c r="F33" s="196"/>
      <c r="G33" s="196"/>
      <c r="H33" s="196"/>
    </row>
    <row r="34" spans="3:8" s="69" customFormat="1" ht="12.75" x14ac:dyDescent="0.2">
      <c r="C34" s="184" t="s">
        <v>108</v>
      </c>
      <c r="D34" s="197"/>
      <c r="E34" s="197"/>
      <c r="F34" s="197"/>
      <c r="G34" s="197"/>
      <c r="H34" s="197"/>
    </row>
    <row r="35" spans="3:8" s="69" customFormat="1" ht="12.75" x14ac:dyDescent="0.2">
      <c r="C35" s="186" t="s">
        <v>102</v>
      </c>
      <c r="D35" s="187">
        <f>D7+D16+D25</f>
        <v>2577</v>
      </c>
      <c r="E35" s="187">
        <f>E7+E16+E25</f>
        <v>2728</v>
      </c>
      <c r="F35" s="187">
        <f>F7+F16+F25</f>
        <v>2835</v>
      </c>
      <c r="G35" s="187">
        <f>G7+G16+G25</f>
        <v>2954</v>
      </c>
      <c r="H35" s="187">
        <f>H7+H16+H25</f>
        <v>2889</v>
      </c>
    </row>
    <row r="36" spans="3:8" s="69" customFormat="1" ht="12.75" customHeight="1" x14ac:dyDescent="0.2">
      <c r="C36" s="186" t="s">
        <v>113</v>
      </c>
      <c r="D36" s="188">
        <f>D8+D17+D26+D27</f>
        <v>36</v>
      </c>
      <c r="E36" s="188">
        <f t="shared" ref="E36:H36" si="6">E8+E17+E26+E27</f>
        <v>27</v>
      </c>
      <c r="F36" s="188">
        <f t="shared" si="6"/>
        <v>33</v>
      </c>
      <c r="G36" s="188">
        <f t="shared" si="6"/>
        <v>6</v>
      </c>
      <c r="H36" s="188">
        <f t="shared" si="6"/>
        <v>140</v>
      </c>
    </row>
    <row r="37" spans="3:8" s="69" customFormat="1" ht="12.75" x14ac:dyDescent="0.2">
      <c r="C37" s="186" t="s">
        <v>107</v>
      </c>
      <c r="D37" s="187">
        <f>D35-D36</f>
        <v>2541</v>
      </c>
      <c r="E37" s="187">
        <f t="shared" ref="E37:H37" si="7">E35-E36</f>
        <v>2701</v>
      </c>
      <c r="F37" s="187">
        <f t="shared" si="7"/>
        <v>2802</v>
      </c>
      <c r="G37" s="187">
        <f t="shared" si="7"/>
        <v>2948</v>
      </c>
      <c r="H37" s="187">
        <f t="shared" si="7"/>
        <v>2749</v>
      </c>
    </row>
    <row r="38" spans="3:8" s="69" customFormat="1" ht="12.75" x14ac:dyDescent="0.2">
      <c r="C38" s="186"/>
      <c r="D38" s="187"/>
      <c r="E38" s="187"/>
      <c r="F38" s="187"/>
      <c r="G38" s="187"/>
      <c r="H38" s="187"/>
    </row>
    <row r="39" spans="3:8" s="69" customFormat="1" ht="12.75" customHeight="1" x14ac:dyDescent="0.2">
      <c r="C39" s="186" t="s">
        <v>105</v>
      </c>
      <c r="D39" s="189"/>
      <c r="E39" s="189"/>
      <c r="F39" s="189"/>
      <c r="G39" s="189"/>
      <c r="H39" s="189">
        <f>SUM(H35-D35)/D35</f>
        <v>0.12107101280558789</v>
      </c>
    </row>
    <row r="40" spans="3:8" s="69" customFormat="1" ht="12.75" x14ac:dyDescent="0.2">
      <c r="C40" s="186" t="s">
        <v>106</v>
      </c>
      <c r="D40" s="189"/>
      <c r="E40" s="189"/>
      <c r="F40" s="189"/>
      <c r="G40" s="189"/>
      <c r="H40" s="189">
        <f t="shared" ref="H40" si="8">SUM(H37-D37)/D37</f>
        <v>8.1857536402990955E-2</v>
      </c>
    </row>
    <row r="41" spans="3:8" s="69" customFormat="1" ht="12.75" x14ac:dyDescent="0.2"/>
  </sheetData>
  <mergeCells count="1">
    <mergeCell ref="D5:H5"/>
  </mergeCells>
  <pageMargins left="0.7" right="0.7" top="0.75" bottom="0.75" header="0.3" footer="0.3"/>
  <pageSetup orientation="landscape" r:id="rId1"/>
  <headerFooter differentFirst="1">
    <oddHeader>&amp;C&amp;"Arial,Regular"&amp;09&amp;I&amp;K000000Leidos Proprietary</oddHeader>
    <oddFooter>&amp;C&amp;"Calibri,Regular"&amp;10</oddFooter>
    <evenHeader>&amp;C&amp;"Arial,Regular"&amp;09&amp;I&amp;K000000Leidos Proprietary</evenHeader>
    <evenFooter>&amp;C&amp;"Calibri,Regular"&amp;10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K21"/>
  <sheetViews>
    <sheetView showGridLines="0" zoomScale="70" zoomScaleNormal="70" workbookViewId="0">
      <selection activeCell="D2" sqref="D2"/>
    </sheetView>
  </sheetViews>
  <sheetFormatPr defaultRowHeight="15" x14ac:dyDescent="0.25"/>
  <cols>
    <col min="1" max="1" width="2.42578125" customWidth="1"/>
    <col min="2" max="2" width="80.7109375" customWidth="1"/>
    <col min="3" max="3" width="17.28515625" customWidth="1"/>
    <col min="4" max="8" width="17.28515625" style="65" customWidth="1"/>
  </cols>
  <sheetData>
    <row r="2" spans="1:11" ht="31.5" x14ac:dyDescent="0.5">
      <c r="A2" s="6"/>
      <c r="B2" s="142" t="s">
        <v>21</v>
      </c>
    </row>
    <row r="3" spans="1:11" s="65" customFormat="1" ht="15.75" customHeight="1" x14ac:dyDescent="0.4">
      <c r="A3" s="6"/>
      <c r="B3" s="91"/>
    </row>
    <row r="4" spans="1:11" s="65" customFormat="1" ht="15.75" customHeight="1" x14ac:dyDescent="0.4">
      <c r="A4" s="6"/>
      <c r="B4" s="91"/>
    </row>
    <row r="5" spans="1:11" s="65" customFormat="1" ht="15.75" customHeight="1" x14ac:dyDescent="0.4">
      <c r="A5" s="6"/>
      <c r="B5" s="91"/>
    </row>
    <row r="6" spans="1:11" ht="15.75" customHeight="1" x14ac:dyDescent="0.4">
      <c r="A6" s="6"/>
      <c r="B6" s="51"/>
    </row>
    <row r="7" spans="1:11" ht="27" customHeight="1" thickBot="1" x14ac:dyDescent="0.35">
      <c r="A7" s="6"/>
      <c r="B7" s="4"/>
      <c r="C7" s="7" t="s">
        <v>56</v>
      </c>
      <c r="D7" s="7" t="s">
        <v>66</v>
      </c>
      <c r="E7" s="7" t="s">
        <v>70</v>
      </c>
      <c r="F7" s="7" t="s">
        <v>74</v>
      </c>
      <c r="G7" s="7" t="s">
        <v>79</v>
      </c>
      <c r="H7" s="7" t="s">
        <v>92</v>
      </c>
      <c r="K7" s="48"/>
    </row>
    <row r="8" spans="1:11" ht="18" customHeight="1" x14ac:dyDescent="0.25">
      <c r="A8" s="6"/>
      <c r="B8" s="5"/>
      <c r="C8" s="202" t="s">
        <v>3</v>
      </c>
      <c r="D8" s="202"/>
      <c r="E8" s="202"/>
      <c r="F8" s="202"/>
      <c r="G8" s="202"/>
      <c r="H8" s="202"/>
    </row>
    <row r="9" spans="1:11" ht="18" x14ac:dyDescent="0.25">
      <c r="A9" s="6"/>
      <c r="B9" s="4" t="s">
        <v>8</v>
      </c>
      <c r="C9" s="80">
        <v>192</v>
      </c>
      <c r="D9" s="80">
        <v>210</v>
      </c>
      <c r="E9" s="80">
        <v>249</v>
      </c>
      <c r="F9" s="80">
        <v>261</v>
      </c>
      <c r="G9" s="80">
        <v>912</v>
      </c>
      <c r="H9" s="80">
        <v>192</v>
      </c>
    </row>
    <row r="10" spans="1:11" ht="17.25" customHeight="1" x14ac:dyDescent="0.25">
      <c r="A10" s="6"/>
      <c r="B10" s="81" t="s">
        <v>78</v>
      </c>
      <c r="C10" s="82">
        <v>2</v>
      </c>
      <c r="D10" s="82">
        <v>1</v>
      </c>
      <c r="E10" s="82">
        <v>0</v>
      </c>
      <c r="F10" s="82">
        <v>2</v>
      </c>
      <c r="G10" s="82">
        <v>5</v>
      </c>
      <c r="H10" s="82">
        <v>12</v>
      </c>
    </row>
    <row r="11" spans="1:11" ht="17.25" customHeight="1" x14ac:dyDescent="0.25">
      <c r="A11" s="6"/>
      <c r="B11" s="83" t="s">
        <v>61</v>
      </c>
      <c r="C11" s="84">
        <v>42</v>
      </c>
      <c r="D11" s="84">
        <v>43</v>
      </c>
      <c r="E11" s="84">
        <v>43</v>
      </c>
      <c r="F11" s="84">
        <v>43</v>
      </c>
      <c r="G11" s="84">
        <v>171</v>
      </c>
      <c r="H11" s="84">
        <v>42</v>
      </c>
    </row>
    <row r="12" spans="1:11" s="1" customFormat="1" ht="17.25" customHeight="1" x14ac:dyDescent="0.25">
      <c r="A12" s="18"/>
      <c r="B12" s="85" t="s">
        <v>47</v>
      </c>
      <c r="C12" s="86">
        <v>3</v>
      </c>
      <c r="D12" s="86">
        <v>2</v>
      </c>
      <c r="E12" s="86">
        <v>3</v>
      </c>
      <c r="F12" s="86">
        <v>3</v>
      </c>
      <c r="G12" s="86">
        <v>11</v>
      </c>
      <c r="H12" s="86">
        <v>0</v>
      </c>
    </row>
    <row r="13" spans="1:11" s="1" customFormat="1" ht="18" x14ac:dyDescent="0.25">
      <c r="A13" s="18"/>
      <c r="B13" s="132" t="s">
        <v>33</v>
      </c>
      <c r="C13" s="133">
        <v>239</v>
      </c>
      <c r="D13" s="133">
        <f>SUM(D9:D12)</f>
        <v>256</v>
      </c>
      <c r="E13" s="133">
        <f>SUM(E9:E12)</f>
        <v>295</v>
      </c>
      <c r="F13" s="133">
        <f>SUM(F9:F12)</f>
        <v>309</v>
      </c>
      <c r="G13" s="133">
        <f>SUM(G9:G12)</f>
        <v>1099</v>
      </c>
      <c r="H13" s="133">
        <f>SUM(H9:H12)</f>
        <v>246</v>
      </c>
    </row>
    <row r="14" spans="1:11" s="1" customFormat="1" ht="19.5" customHeight="1" x14ac:dyDescent="0.3">
      <c r="A14" s="18"/>
      <c r="B14" s="134" t="s">
        <v>2</v>
      </c>
      <c r="C14" s="135">
        <v>9.2999999999999999E-2</v>
      </c>
      <c r="D14" s="135">
        <f>D13/2728</f>
        <v>9.3841642228739003E-2</v>
      </c>
      <c r="E14" s="135">
        <f>E13/2837</f>
        <v>0.10398308071906943</v>
      </c>
      <c r="F14" s="135">
        <f>F13/'(4) Historical Fin - Segments'!F26</f>
        <v>0.1046039268788084</v>
      </c>
      <c r="G14" s="135">
        <f>G13/'(4) Historical Fin - Segments'!G26</f>
        <v>9.9062556336758603E-2</v>
      </c>
      <c r="H14" s="135">
        <f>H13/'(4) Historical Fin - Segments'!H26</f>
        <v>8.5150571131879543E-2</v>
      </c>
    </row>
    <row r="15" spans="1:11" x14ac:dyDescent="0.25">
      <c r="A15" s="6"/>
      <c r="B15" s="87"/>
    </row>
    <row r="16" spans="1:11" s="1" customFormat="1" x14ac:dyDescent="0.25">
      <c r="A16" s="18"/>
      <c r="B16" s="199" t="s">
        <v>115</v>
      </c>
    </row>
    <row r="17" spans="1:2" x14ac:dyDescent="0.25">
      <c r="A17" s="6"/>
      <c r="B17" s="87"/>
    </row>
    <row r="18" spans="1:2" x14ac:dyDescent="0.25">
      <c r="A18" s="6"/>
      <c r="B18" s="87"/>
    </row>
    <row r="19" spans="1:2" x14ac:dyDescent="0.25">
      <c r="A19" s="6"/>
      <c r="B19" s="87"/>
    </row>
    <row r="20" spans="1:2" x14ac:dyDescent="0.25">
      <c r="B20" s="87"/>
    </row>
    <row r="21" spans="1:2" x14ac:dyDescent="0.25">
      <c r="B21" s="1"/>
    </row>
  </sheetData>
  <customSheetViews>
    <customSheetView guid="{452708E9-9655-4ED1-B6DE-69EDE47156C2}" showGridLines="0">
      <selection activeCell="B22" sqref="B22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19" sqref="B19"/>
      <pageMargins left="0.7" right="0.7" top="0.75" bottom="0.75" header="0.3" footer="0.3"/>
      <pageSetup scale="58" orientation="landscape" r:id="rId2"/>
    </customSheetView>
    <customSheetView guid="{53DCB48B-4F68-4024-9145-D294071FF927}" showPageBreaks="1" fitToPage="1">
      <selection activeCell="C23" sqref="C23"/>
      <pageMargins left="0.7" right="0.7" top="0.75" bottom="0.75" header="0.3" footer="0.3"/>
      <pageSetup scale="58" orientation="landscape" r:id="rId3"/>
    </customSheetView>
  </customSheetViews>
  <mergeCells count="1">
    <mergeCell ref="C8:H8"/>
  </mergeCells>
  <pageMargins left="0.7" right="0.7" top="0.75" bottom="0.75" header="0.3" footer="0.3"/>
  <pageSetup scale="73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J36"/>
  <sheetViews>
    <sheetView showGridLines="0" zoomScaleNormal="100" workbookViewId="0">
      <selection activeCell="E2" sqref="E2"/>
    </sheetView>
  </sheetViews>
  <sheetFormatPr defaultColWidth="9.140625" defaultRowHeight="15" x14ac:dyDescent="0.25"/>
  <cols>
    <col min="1" max="1" width="2.42578125" style="3" customWidth="1"/>
    <col min="2" max="2" width="65.85546875" style="9" customWidth="1"/>
    <col min="3" max="8" width="15.5703125" style="9" customWidth="1"/>
    <col min="9" max="16384" width="9.140625" style="9"/>
  </cols>
  <sheetData>
    <row r="2" spans="2:10" ht="31.5" x14ac:dyDescent="0.5">
      <c r="B2" s="121" t="s">
        <v>22</v>
      </c>
    </row>
    <row r="3" spans="2:10" ht="11.25" customHeight="1" x14ac:dyDescent="0.25"/>
    <row r="4" spans="2:10" ht="24" thickBot="1" x14ac:dyDescent="0.4">
      <c r="B4" s="8"/>
      <c r="C4" s="22" t="s">
        <v>56</v>
      </c>
      <c r="D4" s="22" t="s">
        <v>66</v>
      </c>
      <c r="E4" s="22" t="s">
        <v>70</v>
      </c>
      <c r="F4" s="22" t="s">
        <v>74</v>
      </c>
      <c r="G4" s="118" t="s">
        <v>79</v>
      </c>
      <c r="H4" s="22" t="s">
        <v>92</v>
      </c>
    </row>
    <row r="5" spans="2:10" ht="18" customHeight="1" x14ac:dyDescent="0.25">
      <c r="B5" s="2"/>
      <c r="C5" s="203" t="s">
        <v>34</v>
      </c>
      <c r="D5" s="203"/>
      <c r="E5" s="203"/>
      <c r="F5" s="203"/>
      <c r="G5" s="203"/>
      <c r="H5" s="203"/>
      <c r="J5" s="167"/>
    </row>
    <row r="6" spans="2:10" x14ac:dyDescent="0.25">
      <c r="B6" s="21" t="s">
        <v>33</v>
      </c>
      <c r="C6" s="26">
        <v>239</v>
      </c>
      <c r="D6" s="26">
        <f>'(1) Non-GAAP OI Rec'!D13</f>
        <v>256</v>
      </c>
      <c r="E6" s="26">
        <f>'(1) Non-GAAP OI Rec'!E13</f>
        <v>295</v>
      </c>
      <c r="F6" s="26">
        <f>'(1) Non-GAAP OI Rec'!F13</f>
        <v>309</v>
      </c>
      <c r="G6" s="26">
        <f>SUM(C6:F6)</f>
        <v>1099</v>
      </c>
      <c r="H6" s="26">
        <f>'(1) Non-GAAP OI Rec'!H13</f>
        <v>246</v>
      </c>
      <c r="J6" s="167"/>
    </row>
    <row r="7" spans="2:10" ht="15" customHeight="1" x14ac:dyDescent="0.25">
      <c r="B7" s="24" t="s">
        <v>6</v>
      </c>
      <c r="C7" s="19">
        <v>15</v>
      </c>
      <c r="D7" s="19">
        <v>14</v>
      </c>
      <c r="E7" s="19">
        <v>16</v>
      </c>
      <c r="F7" s="19">
        <v>16</v>
      </c>
      <c r="G7" s="19">
        <f t="shared" ref="G7:G25" si="0">SUM(C7:F7)</f>
        <v>61</v>
      </c>
      <c r="H7" s="19">
        <v>18</v>
      </c>
      <c r="J7" s="167"/>
    </row>
    <row r="8" spans="2:10" ht="15" customHeight="1" x14ac:dyDescent="0.25">
      <c r="B8" s="25" t="s">
        <v>54</v>
      </c>
      <c r="C8" s="20">
        <v>4</v>
      </c>
      <c r="D8" s="20">
        <v>3</v>
      </c>
      <c r="E8" s="20">
        <v>-7</v>
      </c>
      <c r="F8" s="20">
        <v>-1</v>
      </c>
      <c r="G8" s="20">
        <f t="shared" si="0"/>
        <v>-1</v>
      </c>
      <c r="H8" s="20">
        <v>5</v>
      </c>
    </row>
    <row r="9" spans="2:10" ht="15" customHeight="1" x14ac:dyDescent="0.25">
      <c r="B9" s="24" t="s">
        <v>62</v>
      </c>
      <c r="C9" s="19">
        <v>1</v>
      </c>
      <c r="D9" s="19">
        <v>0</v>
      </c>
      <c r="E9" s="19">
        <v>0</v>
      </c>
      <c r="F9" s="19">
        <v>1</v>
      </c>
      <c r="G9" s="19">
        <f t="shared" si="0"/>
        <v>2</v>
      </c>
      <c r="H9" s="19">
        <v>1</v>
      </c>
    </row>
    <row r="10" spans="2:10" ht="15" customHeight="1" x14ac:dyDescent="0.25">
      <c r="B10" s="21" t="s">
        <v>4</v>
      </c>
      <c r="C10" s="149">
        <v>259</v>
      </c>
      <c r="D10" s="149">
        <f>SUM(D6:D9)</f>
        <v>273</v>
      </c>
      <c r="E10" s="149">
        <f>SUM(E6:E9)</f>
        <v>304</v>
      </c>
      <c r="F10" s="149">
        <f>SUM(F6:F9)</f>
        <v>325</v>
      </c>
      <c r="G10" s="149">
        <f t="shared" si="0"/>
        <v>1161</v>
      </c>
      <c r="H10" s="149">
        <f>SUM(H6:H9)</f>
        <v>270</v>
      </c>
      <c r="I10" s="198"/>
    </row>
    <row r="11" spans="2:10" x14ac:dyDescent="0.25">
      <c r="B11" s="24" t="s">
        <v>6</v>
      </c>
      <c r="C11" s="95">
        <v>-15</v>
      </c>
      <c r="D11" s="95">
        <f>-D7</f>
        <v>-14</v>
      </c>
      <c r="E11" s="95">
        <f>-E7</f>
        <v>-16</v>
      </c>
      <c r="F11" s="95">
        <f>-F7</f>
        <v>-16</v>
      </c>
      <c r="G11" s="95">
        <f t="shared" si="0"/>
        <v>-61</v>
      </c>
      <c r="H11" s="95">
        <f>-H7</f>
        <v>-18</v>
      </c>
    </row>
    <row r="12" spans="2:10" ht="15" customHeight="1" x14ac:dyDescent="0.25">
      <c r="B12" s="25" t="s">
        <v>1</v>
      </c>
      <c r="C12" s="23">
        <v>-38</v>
      </c>
      <c r="D12" s="23">
        <v>-33</v>
      </c>
      <c r="E12" s="23">
        <v>-28</v>
      </c>
      <c r="F12" s="23">
        <v>-32</v>
      </c>
      <c r="G12" s="23">
        <f t="shared" si="0"/>
        <v>-131</v>
      </c>
      <c r="H12" s="23">
        <v>-46</v>
      </c>
    </row>
    <row r="13" spans="2:10" ht="15" customHeight="1" x14ac:dyDescent="0.25">
      <c r="B13" s="24" t="s">
        <v>46</v>
      </c>
      <c r="C13" s="95">
        <v>-39</v>
      </c>
      <c r="D13" s="95">
        <v>-54</v>
      </c>
      <c r="E13" s="95">
        <v>-62</v>
      </c>
      <c r="F13" s="95">
        <v>-59</v>
      </c>
      <c r="G13" s="95">
        <f t="shared" si="0"/>
        <v>-214</v>
      </c>
      <c r="H13" s="95">
        <v>-34</v>
      </c>
    </row>
    <row r="14" spans="2:10" ht="15" customHeight="1" x14ac:dyDescent="0.25">
      <c r="B14" s="25" t="s">
        <v>62</v>
      </c>
      <c r="C14" s="23">
        <v>-1</v>
      </c>
      <c r="D14" s="23">
        <v>0</v>
      </c>
      <c r="E14" s="23">
        <v>0</v>
      </c>
      <c r="F14" s="23">
        <v>-1</v>
      </c>
      <c r="G14" s="23">
        <f t="shared" si="0"/>
        <v>-2</v>
      </c>
      <c r="H14" s="23">
        <v>-1</v>
      </c>
    </row>
    <row r="15" spans="2:10" x14ac:dyDescent="0.25">
      <c r="B15" s="92" t="s">
        <v>37</v>
      </c>
      <c r="C15" s="93">
        <v>166</v>
      </c>
      <c r="D15" s="93">
        <f>SUM(D10:D14)</f>
        <v>172</v>
      </c>
      <c r="E15" s="93">
        <f>SUM(E10:E14)</f>
        <v>198</v>
      </c>
      <c r="F15" s="93">
        <f>SUM(F10:F14)</f>
        <v>217</v>
      </c>
      <c r="G15" s="93">
        <f t="shared" si="0"/>
        <v>753</v>
      </c>
      <c r="H15" s="93">
        <f>SUM(H10:H14)</f>
        <v>171</v>
      </c>
    </row>
    <row r="16" spans="2:10" x14ac:dyDescent="0.25">
      <c r="B16" s="94" t="s">
        <v>45</v>
      </c>
      <c r="C16" s="23">
        <v>0</v>
      </c>
      <c r="D16" s="23">
        <v>2</v>
      </c>
      <c r="E16" s="23">
        <v>1</v>
      </c>
      <c r="F16" s="23">
        <v>0</v>
      </c>
      <c r="G16" s="23">
        <f t="shared" si="0"/>
        <v>3</v>
      </c>
      <c r="H16" s="23">
        <v>0</v>
      </c>
    </row>
    <row r="17" spans="2:10" x14ac:dyDescent="0.25">
      <c r="B17" s="92" t="s">
        <v>38</v>
      </c>
      <c r="C17" s="93">
        <v>166</v>
      </c>
      <c r="D17" s="93">
        <f>D15-D16</f>
        <v>170</v>
      </c>
      <c r="E17" s="93">
        <f>E15-E16</f>
        <v>197</v>
      </c>
      <c r="F17" s="93">
        <f>F15-F16</f>
        <v>217</v>
      </c>
      <c r="G17" s="93">
        <f t="shared" si="0"/>
        <v>750</v>
      </c>
      <c r="H17" s="93">
        <f>H15-H16</f>
        <v>171</v>
      </c>
    </row>
    <row r="18" spans="2:10" ht="15" customHeight="1" x14ac:dyDescent="0.25">
      <c r="B18" s="25" t="s">
        <v>78</v>
      </c>
      <c r="C18" s="23">
        <v>-2</v>
      </c>
      <c r="D18" s="23">
        <v>-1</v>
      </c>
      <c r="E18" s="23">
        <v>0</v>
      </c>
      <c r="F18" s="23">
        <v>-2</v>
      </c>
      <c r="G18" s="23">
        <f t="shared" si="0"/>
        <v>-5</v>
      </c>
      <c r="H18" s="23">
        <v>-12</v>
      </c>
    </row>
    <row r="19" spans="2:10" ht="15" customHeight="1" x14ac:dyDescent="0.25">
      <c r="B19" s="24" t="s">
        <v>61</v>
      </c>
      <c r="C19" s="95">
        <v>-42</v>
      </c>
      <c r="D19" s="95">
        <v>-43</v>
      </c>
      <c r="E19" s="95">
        <v>-43</v>
      </c>
      <c r="F19" s="95">
        <v>-43</v>
      </c>
      <c r="G19" s="95">
        <f t="shared" si="0"/>
        <v>-171</v>
      </c>
      <c r="H19" s="95">
        <v>-42</v>
      </c>
    </row>
    <row r="20" spans="2:10" ht="15" customHeight="1" x14ac:dyDescent="0.25">
      <c r="B20" s="25" t="s">
        <v>77</v>
      </c>
      <c r="C20" s="23">
        <v>0</v>
      </c>
      <c r="D20" s="23">
        <v>0</v>
      </c>
      <c r="E20" s="23">
        <v>0</v>
      </c>
      <c r="F20" s="23">
        <v>-2</v>
      </c>
      <c r="G20" s="23">
        <f t="shared" si="0"/>
        <v>-2</v>
      </c>
      <c r="H20" s="23">
        <v>-2</v>
      </c>
    </row>
    <row r="21" spans="2:10" ht="15" customHeight="1" x14ac:dyDescent="0.25">
      <c r="B21" s="24" t="s">
        <v>69</v>
      </c>
      <c r="C21" s="95">
        <v>88</v>
      </c>
      <c r="D21" s="95">
        <v>-1</v>
      </c>
      <c r="E21" s="95">
        <v>0</v>
      </c>
      <c r="F21" s="95">
        <v>1</v>
      </c>
      <c r="G21" s="95">
        <f t="shared" si="0"/>
        <v>88</v>
      </c>
      <c r="H21" s="95">
        <v>0</v>
      </c>
    </row>
    <row r="22" spans="2:10" ht="15" customHeight="1" x14ac:dyDescent="0.25">
      <c r="B22" s="25" t="s">
        <v>114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-19</v>
      </c>
    </row>
    <row r="23" spans="2:10" ht="15" customHeight="1" x14ac:dyDescent="0.25">
      <c r="B23" s="24" t="s">
        <v>47</v>
      </c>
      <c r="C23" s="95">
        <v>-3</v>
      </c>
      <c r="D23" s="95">
        <v>-2</v>
      </c>
      <c r="E23" s="95">
        <v>-3</v>
      </c>
      <c r="F23" s="95">
        <v>-3</v>
      </c>
      <c r="G23" s="95">
        <f t="shared" si="0"/>
        <v>-11</v>
      </c>
      <c r="H23" s="95">
        <v>0</v>
      </c>
    </row>
    <row r="24" spans="2:10" ht="15" customHeight="1" x14ac:dyDescent="0.25">
      <c r="B24" s="24" t="s">
        <v>80</v>
      </c>
      <c r="C24" s="95">
        <v>-18</v>
      </c>
      <c r="D24" s="95">
        <v>13</v>
      </c>
      <c r="E24" s="95">
        <v>10</v>
      </c>
      <c r="F24" s="95">
        <v>13</v>
      </c>
      <c r="G24" s="95">
        <f t="shared" si="0"/>
        <v>18</v>
      </c>
      <c r="H24" s="95">
        <v>19</v>
      </c>
    </row>
    <row r="25" spans="2:10" x14ac:dyDescent="0.25">
      <c r="B25" s="21" t="s">
        <v>23</v>
      </c>
      <c r="C25" s="26">
        <v>189</v>
      </c>
      <c r="D25" s="26">
        <f>SUM(D17:D24)</f>
        <v>136</v>
      </c>
      <c r="E25" s="26">
        <f>SUM(E17:E24)</f>
        <v>161</v>
      </c>
      <c r="F25" s="26">
        <f>SUM(F17:F24)</f>
        <v>181</v>
      </c>
      <c r="G25" s="26">
        <f t="shared" si="0"/>
        <v>667</v>
      </c>
      <c r="H25" s="26">
        <f>SUM(H17:H24)</f>
        <v>115</v>
      </c>
      <c r="J25" s="167"/>
    </row>
    <row r="26" spans="2:10" x14ac:dyDescent="0.25">
      <c r="B26" s="24"/>
      <c r="C26" s="95"/>
      <c r="D26" s="95"/>
      <c r="E26" s="95"/>
      <c r="F26" s="95"/>
      <c r="G26" s="95"/>
      <c r="H26" s="95"/>
    </row>
    <row r="27" spans="2:10" x14ac:dyDescent="0.25">
      <c r="B27" s="21" t="s">
        <v>89</v>
      </c>
      <c r="C27" s="171">
        <v>1.1299999999999999</v>
      </c>
      <c r="D27" s="171">
        <f>D17/D30</f>
        <v>1.1643835616438356</v>
      </c>
      <c r="E27" s="171">
        <f>E17/E30</f>
        <v>1.3586206896551725</v>
      </c>
      <c r="F27" s="171">
        <f>ROUND(F17/F30,2)</f>
        <v>1.51</v>
      </c>
      <c r="G27" s="171">
        <f>ROUNDDOWN(G17/G30,2)</f>
        <v>5.17</v>
      </c>
      <c r="H27" s="171">
        <f>ROUND(H17/H30,2)</f>
        <v>1.19</v>
      </c>
      <c r="J27" s="167"/>
    </row>
    <row r="28" spans="2:10" ht="15" customHeight="1" x14ac:dyDescent="0.25">
      <c r="B28" s="24" t="s">
        <v>39</v>
      </c>
      <c r="C28" s="172">
        <v>0.16</v>
      </c>
      <c r="D28" s="172">
        <f>D29-D27</f>
        <v>-0.23287671232876717</v>
      </c>
      <c r="E28" s="172">
        <f>ROUNDUP(E29-E27,2)</f>
        <v>-0.25</v>
      </c>
      <c r="F28" s="172">
        <f>ROUND(F29-F27,2)</f>
        <v>-0.25</v>
      </c>
      <c r="G28" s="172">
        <f>ROUND(G29-G27,2)</f>
        <v>-0.56999999999999995</v>
      </c>
      <c r="H28" s="172">
        <f>ROUND(H29-H27,2)</f>
        <v>-0.39</v>
      </c>
    </row>
    <row r="29" spans="2:10" x14ac:dyDescent="0.25">
      <c r="B29" s="21" t="s">
        <v>90</v>
      </c>
      <c r="C29" s="171">
        <v>1.29</v>
      </c>
      <c r="D29" s="171">
        <f>D25/D30</f>
        <v>0.93150684931506844</v>
      </c>
      <c r="E29" s="171">
        <f>ROUNDDOWN(E25/E30,2)</f>
        <v>1.1100000000000001</v>
      </c>
      <c r="F29" s="171">
        <f>ROUND(F25/F30,2)</f>
        <v>1.26</v>
      </c>
      <c r="G29" s="171">
        <f>ROUND(G25/G30,2)</f>
        <v>4.5999999999999996</v>
      </c>
      <c r="H29" s="171">
        <f>ROUND(H25/H30,2)</f>
        <v>0.8</v>
      </c>
      <c r="J29" s="167"/>
    </row>
    <row r="30" spans="2:10" x14ac:dyDescent="0.25">
      <c r="B30" s="173" t="s">
        <v>5</v>
      </c>
      <c r="C30" s="174">
        <v>147</v>
      </c>
      <c r="D30" s="174">
        <v>146</v>
      </c>
      <c r="E30" s="174">
        <v>145</v>
      </c>
      <c r="F30" s="174">
        <v>144</v>
      </c>
      <c r="G30" s="174">
        <v>145</v>
      </c>
      <c r="H30" s="174">
        <v>144</v>
      </c>
    </row>
    <row r="32" spans="2:10" ht="15" customHeight="1" x14ac:dyDescent="0.25">
      <c r="B32" s="137" t="s">
        <v>52</v>
      </c>
    </row>
    <row r="33" spans="2:3" ht="15" customHeight="1" x14ac:dyDescent="0.25">
      <c r="B33" s="137" t="s">
        <v>58</v>
      </c>
    </row>
    <row r="34" spans="2:3" x14ac:dyDescent="0.25">
      <c r="B34" s="200" t="s">
        <v>115</v>
      </c>
      <c r="C34" s="1"/>
    </row>
    <row r="35" spans="2:3" x14ac:dyDescent="0.25">
      <c r="B35" s="150"/>
    </row>
    <row r="36" spans="2:3" x14ac:dyDescent="0.25">
      <c r="B36" s="1"/>
    </row>
  </sheetData>
  <customSheetViews>
    <customSheetView guid="{452708E9-9655-4ED1-B6DE-69EDE47156C2}">
      <selection activeCell="J25" sqref="J25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topLeftCell="A4">
      <selection activeCell="B1" sqref="B1:J31"/>
      <pageMargins left="0.7" right="0.7" top="0.75" bottom="0.75" header="0.3" footer="0.3"/>
      <pageSetup scale="64" orientation="landscape" r:id="rId2"/>
    </customSheetView>
    <customSheetView guid="{53DCB48B-4F68-4024-9145-D294071FF927}" showPageBreaks="1" fitToPage="1">
      <selection activeCell="J26" sqref="J26"/>
      <pageMargins left="0.7" right="0.7" top="0.75" bottom="0.75" header="0.3" footer="0.3"/>
      <pageSetup scale="64" orientation="landscape" r:id="rId3"/>
    </customSheetView>
  </customSheetViews>
  <mergeCells count="1">
    <mergeCell ref="C5:H5"/>
  </mergeCells>
  <pageMargins left="0.7" right="0.7" top="0.75" bottom="0.75" header="0.3" footer="0.3"/>
  <pageSetup scale="85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  <ignoredErrors>
    <ignoredError sqref="G23 G7:G9 G24 G12:G14 G16 G18:G21" formulaRange="1"/>
    <ignoredError sqref="G10:G11 G15 G17 G25" formula="1" formulaRange="1"/>
    <ignoredError sqref="G2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25"/>
  <sheetViews>
    <sheetView showGridLines="0" zoomScale="80" zoomScaleNormal="80" zoomScaleSheetLayoutView="90" workbookViewId="0">
      <selection activeCell="G2" sqref="G2"/>
    </sheetView>
  </sheetViews>
  <sheetFormatPr defaultRowHeight="15" x14ac:dyDescent="0.25"/>
  <cols>
    <col min="1" max="1" width="2.42578125" customWidth="1"/>
    <col min="2" max="2" width="25.7109375" customWidth="1"/>
    <col min="3" max="3" width="17.5703125" customWidth="1"/>
    <col min="4" max="4" width="22" customWidth="1"/>
    <col min="5" max="6" width="19.5703125" customWidth="1"/>
    <col min="7" max="7" width="20.5703125" style="65" customWidth="1"/>
    <col min="8" max="8" width="20.5703125" customWidth="1"/>
  </cols>
  <sheetData>
    <row r="1" spans="1:9" s="9" customFormat="1" x14ac:dyDescent="0.25">
      <c r="A1" s="3"/>
    </row>
    <row r="2" spans="1:9" s="9" customFormat="1" ht="31.5" x14ac:dyDescent="0.5">
      <c r="A2" s="3"/>
      <c r="B2" s="62" t="s">
        <v>25</v>
      </c>
      <c r="C2" s="62"/>
      <c r="D2" s="62"/>
      <c r="E2" s="62"/>
      <c r="F2" s="62"/>
      <c r="G2" s="124"/>
      <c r="H2" s="57"/>
      <c r="I2" s="57"/>
    </row>
    <row r="3" spans="1:9" s="9" customFormat="1" ht="31.5" x14ac:dyDescent="0.5">
      <c r="A3" s="3"/>
      <c r="B3" s="62"/>
      <c r="C3" s="59"/>
      <c r="D3" s="59"/>
      <c r="E3" s="59"/>
      <c r="F3" s="59"/>
      <c r="G3" s="130"/>
      <c r="H3" s="57"/>
      <c r="I3" s="57"/>
    </row>
    <row r="4" spans="1:9" x14ac:dyDescent="0.25">
      <c r="B4" s="74"/>
      <c r="C4" s="74"/>
      <c r="D4" s="74"/>
      <c r="E4" s="74"/>
      <c r="F4" s="74"/>
      <c r="G4" s="74"/>
    </row>
    <row r="5" spans="1:9" s="3" customFormat="1" x14ac:dyDescent="0.25">
      <c r="B5" s="77"/>
      <c r="C5" s="204" t="s">
        <v>93</v>
      </c>
      <c r="D5" s="204"/>
      <c r="E5" s="204"/>
      <c r="F5" s="204"/>
      <c r="G5" s="204"/>
      <c r="H5" s="131"/>
      <c r="I5" s="60"/>
    </row>
    <row r="6" spans="1:9" s="3" customFormat="1" x14ac:dyDescent="0.25">
      <c r="B6" s="77"/>
      <c r="C6" s="205" t="s">
        <v>3</v>
      </c>
      <c r="D6" s="205"/>
      <c r="E6" s="205"/>
      <c r="F6" s="205"/>
      <c r="G6" s="205"/>
      <c r="H6" s="125"/>
    </row>
    <row r="7" spans="1:9" s="3" customFormat="1" ht="30" customHeight="1" x14ac:dyDescent="0.25">
      <c r="B7" s="77"/>
      <c r="C7" s="148" t="s">
        <v>12</v>
      </c>
      <c r="D7" s="148" t="s">
        <v>78</v>
      </c>
      <c r="E7" s="78" t="s">
        <v>61</v>
      </c>
      <c r="F7" s="78" t="s">
        <v>47</v>
      </c>
      <c r="G7" s="148" t="s">
        <v>32</v>
      </c>
    </row>
    <row r="8" spans="1:9" s="3" customFormat="1" x14ac:dyDescent="0.25">
      <c r="B8" s="77" t="s">
        <v>31</v>
      </c>
      <c r="C8" s="100">
        <v>95</v>
      </c>
      <c r="D8" s="100">
        <v>0</v>
      </c>
      <c r="E8" s="100">
        <v>21</v>
      </c>
      <c r="F8" s="100">
        <v>0</v>
      </c>
      <c r="G8" s="100">
        <f>SUM(C8:F8)</f>
        <v>116</v>
      </c>
    </row>
    <row r="9" spans="1:9" s="3" customFormat="1" x14ac:dyDescent="0.25">
      <c r="B9" s="77" t="s">
        <v>30</v>
      </c>
      <c r="C9" s="117">
        <v>59</v>
      </c>
      <c r="D9" s="117">
        <v>0</v>
      </c>
      <c r="E9" s="117">
        <v>12</v>
      </c>
      <c r="F9" s="117">
        <v>0</v>
      </c>
      <c r="G9" s="117">
        <f>SUM(C9:F9)</f>
        <v>71</v>
      </c>
    </row>
    <row r="10" spans="1:9" s="3" customFormat="1" x14ac:dyDescent="0.25">
      <c r="B10" s="77" t="s">
        <v>29</v>
      </c>
      <c r="C10" s="117">
        <v>73</v>
      </c>
      <c r="D10" s="117">
        <v>0</v>
      </c>
      <c r="E10" s="117">
        <v>9</v>
      </c>
      <c r="F10" s="117">
        <v>0</v>
      </c>
      <c r="G10" s="117">
        <f>SUM(C10:F10)</f>
        <v>82</v>
      </c>
    </row>
    <row r="11" spans="1:9" s="3" customFormat="1" x14ac:dyDescent="0.25">
      <c r="B11" s="77" t="s">
        <v>35</v>
      </c>
      <c r="C11" s="117">
        <v>-35</v>
      </c>
      <c r="D11" s="117">
        <v>12</v>
      </c>
      <c r="E11" s="117">
        <v>0</v>
      </c>
      <c r="F11" s="117">
        <v>0</v>
      </c>
      <c r="G11" s="117">
        <f>SUM(C11:F11)</f>
        <v>-23</v>
      </c>
    </row>
    <row r="12" spans="1:9" s="3" customFormat="1" ht="15.75" thickBot="1" x14ac:dyDescent="0.3">
      <c r="B12" s="77" t="s">
        <v>13</v>
      </c>
      <c r="C12" s="102">
        <f t="shared" ref="C12:G12" si="0">SUM(C8:C11)</f>
        <v>192</v>
      </c>
      <c r="D12" s="102">
        <f t="shared" si="0"/>
        <v>12</v>
      </c>
      <c r="E12" s="102">
        <f t="shared" si="0"/>
        <v>42</v>
      </c>
      <c r="F12" s="102">
        <f t="shared" si="0"/>
        <v>0</v>
      </c>
      <c r="G12" s="102">
        <f t="shared" si="0"/>
        <v>246</v>
      </c>
    </row>
    <row r="13" spans="1:9" s="3" customFormat="1" ht="15.75" thickTop="1" x14ac:dyDescent="0.25">
      <c r="B13" s="77"/>
      <c r="C13" s="77"/>
      <c r="D13" s="77"/>
      <c r="E13" s="77"/>
      <c r="F13" s="77"/>
      <c r="G13" s="77"/>
    </row>
    <row r="14" spans="1:9" s="3" customFormat="1" x14ac:dyDescent="0.25">
      <c r="B14" s="77"/>
      <c r="C14" s="77"/>
      <c r="D14" s="77"/>
      <c r="E14" s="77"/>
      <c r="F14" s="77"/>
      <c r="G14" s="77"/>
      <c r="H14" s="18"/>
    </row>
    <row r="15" spans="1:9" x14ac:dyDescent="0.25">
      <c r="B15" s="110"/>
      <c r="C15" s="204" t="s">
        <v>57</v>
      </c>
      <c r="D15" s="204"/>
      <c r="E15" s="204"/>
      <c r="F15" s="204"/>
      <c r="G15" s="204"/>
      <c r="H15" s="147"/>
    </row>
    <row r="16" spans="1:9" x14ac:dyDescent="0.25">
      <c r="B16" s="110"/>
      <c r="C16" s="206" t="s">
        <v>3</v>
      </c>
      <c r="D16" s="206"/>
      <c r="E16" s="206"/>
      <c r="F16" s="206"/>
      <c r="G16" s="206"/>
      <c r="H16" s="147"/>
    </row>
    <row r="17" spans="2:8" ht="30" customHeight="1" x14ac:dyDescent="0.25">
      <c r="B17" s="110"/>
      <c r="C17" s="148" t="s">
        <v>12</v>
      </c>
      <c r="D17" s="148" t="s">
        <v>78</v>
      </c>
      <c r="E17" s="78" t="s">
        <v>61</v>
      </c>
      <c r="F17" s="148" t="s">
        <v>47</v>
      </c>
      <c r="G17" s="148" t="s">
        <v>32</v>
      </c>
      <c r="H17" s="18"/>
    </row>
    <row r="18" spans="2:8" x14ac:dyDescent="0.25">
      <c r="B18" s="110" t="s">
        <v>81</v>
      </c>
      <c r="C18" s="100">
        <v>104</v>
      </c>
      <c r="D18" s="100">
        <v>0</v>
      </c>
      <c r="E18" s="100">
        <v>16</v>
      </c>
      <c r="F18" s="100">
        <v>0</v>
      </c>
      <c r="G18" s="100">
        <f>SUM(C18:F18)</f>
        <v>120</v>
      </c>
    </row>
    <row r="19" spans="2:8" x14ac:dyDescent="0.25">
      <c r="B19" s="110" t="s">
        <v>82</v>
      </c>
      <c r="C19" s="117">
        <v>58</v>
      </c>
      <c r="D19" s="117">
        <v>0</v>
      </c>
      <c r="E19" s="117">
        <v>16</v>
      </c>
      <c r="F19" s="117">
        <v>3</v>
      </c>
      <c r="G19" s="117">
        <f>SUM(C19:F19)</f>
        <v>77</v>
      </c>
    </row>
    <row r="20" spans="2:8" x14ac:dyDescent="0.25">
      <c r="B20" s="110" t="s">
        <v>29</v>
      </c>
      <c r="C20" s="117">
        <v>45</v>
      </c>
      <c r="D20" s="117">
        <v>0</v>
      </c>
      <c r="E20" s="117">
        <v>10</v>
      </c>
      <c r="F20" s="117">
        <v>0</v>
      </c>
      <c r="G20" s="117">
        <f>SUM(C20:F20)</f>
        <v>55</v>
      </c>
    </row>
    <row r="21" spans="2:8" x14ac:dyDescent="0.25">
      <c r="B21" s="110" t="s">
        <v>35</v>
      </c>
      <c r="C21" s="117">
        <v>-15</v>
      </c>
      <c r="D21" s="117">
        <v>2</v>
      </c>
      <c r="E21" s="117">
        <v>0</v>
      </c>
      <c r="F21" s="117">
        <v>0</v>
      </c>
      <c r="G21" s="117">
        <f>SUM(C21:F21)</f>
        <v>-13</v>
      </c>
    </row>
    <row r="22" spans="2:8" ht="15.75" thickBot="1" x14ac:dyDescent="0.3">
      <c r="B22" s="110" t="s">
        <v>13</v>
      </c>
      <c r="C22" s="102">
        <f t="shared" ref="C22:G22" si="1">SUM(C18:C21)</f>
        <v>192</v>
      </c>
      <c r="D22" s="102">
        <f t="shared" si="1"/>
        <v>2</v>
      </c>
      <c r="E22" s="102">
        <f t="shared" si="1"/>
        <v>42</v>
      </c>
      <c r="F22" s="102">
        <f t="shared" si="1"/>
        <v>3</v>
      </c>
      <c r="G22" s="102">
        <f t="shared" si="1"/>
        <v>239</v>
      </c>
    </row>
    <row r="23" spans="2:8" s="65" customFormat="1" ht="15.75" thickTop="1" x14ac:dyDescent="0.25">
      <c r="B23" s="77"/>
      <c r="C23" s="126"/>
      <c r="D23" s="126"/>
      <c r="E23" s="126"/>
      <c r="F23" s="126"/>
      <c r="G23" s="126"/>
    </row>
    <row r="24" spans="2:8" s="65" customFormat="1" x14ac:dyDescent="0.25"/>
    <row r="25" spans="2:8" s="65" customFormat="1" x14ac:dyDescent="0.25">
      <c r="B25" s="150" t="s">
        <v>64</v>
      </c>
    </row>
  </sheetData>
  <customSheetViews>
    <customSheetView guid="{452708E9-9655-4ED1-B6DE-69EDE47156C2}">
      <selection activeCell="D6" sqref="D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topLeftCell="A10">
      <selection activeCell="B1" sqref="B1:G32"/>
      <pageMargins left="0.7" right="0.7" top="0.75" bottom="0.75" header="0.3" footer="0.3"/>
      <pageSetup scale="93" orientation="portrait" r:id="rId2"/>
    </customSheetView>
    <customSheetView guid="{53DCB48B-4F68-4024-9145-D294071FF927}" showPageBreaks="1">
      <selection activeCell="L21" sqref="L21"/>
      <pageMargins left="0.7" right="0.7" top="0.75" bottom="0.75" header="0.3" footer="0.3"/>
      <pageSetup orientation="portrait" r:id="rId3"/>
    </customSheetView>
  </customSheetViews>
  <mergeCells count="4">
    <mergeCell ref="C5:G5"/>
    <mergeCell ref="C6:G6"/>
    <mergeCell ref="C15:G15"/>
    <mergeCell ref="C16:G16"/>
  </mergeCells>
  <pageMargins left="0.7" right="0.7" top="0.75" bottom="0.75" header="0.3" footer="0.3"/>
  <pageSetup scale="97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J30"/>
  <sheetViews>
    <sheetView showGridLines="0" zoomScaleNormal="100" zoomScaleSheetLayoutView="90" workbookViewId="0">
      <selection activeCell="H2" sqref="H2"/>
    </sheetView>
  </sheetViews>
  <sheetFormatPr defaultRowHeight="15" x14ac:dyDescent="0.25"/>
  <cols>
    <col min="1" max="1" width="2.42578125" customWidth="1"/>
    <col min="2" max="2" width="45.42578125" customWidth="1"/>
    <col min="3" max="3" width="12.140625" customWidth="1"/>
    <col min="4" max="8" width="12.140625" style="65" customWidth="1"/>
  </cols>
  <sheetData>
    <row r="2" spans="1:10" ht="31.5" x14ac:dyDescent="0.5">
      <c r="B2" s="73" t="s">
        <v>18</v>
      </c>
    </row>
    <row r="3" spans="1:10" ht="11.25" customHeight="1" x14ac:dyDescent="0.5">
      <c r="B3" s="50"/>
    </row>
    <row r="4" spans="1:10" ht="16.5" thickBot="1" x14ac:dyDescent="0.3">
      <c r="A4" s="48"/>
      <c r="B4" s="10"/>
      <c r="C4" s="11" t="s">
        <v>56</v>
      </c>
      <c r="D4" s="11" t="s">
        <v>66</v>
      </c>
      <c r="E4" s="11" t="s">
        <v>70</v>
      </c>
      <c r="F4" s="11" t="s">
        <v>74</v>
      </c>
      <c r="G4" s="11" t="s">
        <v>79</v>
      </c>
      <c r="H4" s="11" t="s">
        <v>92</v>
      </c>
    </row>
    <row r="5" spans="1:10" ht="15" customHeight="1" x14ac:dyDescent="0.35">
      <c r="B5" s="12"/>
      <c r="C5" s="207" t="s">
        <v>3</v>
      </c>
      <c r="D5" s="207"/>
      <c r="E5" s="207"/>
      <c r="F5" s="207"/>
      <c r="G5" s="207"/>
      <c r="H5" s="207"/>
      <c r="J5" s="48"/>
    </row>
    <row r="6" spans="1:10" ht="21.6" customHeight="1" x14ac:dyDescent="0.25">
      <c r="B6" s="39" t="s">
        <v>83</v>
      </c>
      <c r="C6" s="65"/>
      <c r="J6" s="48"/>
    </row>
    <row r="7" spans="1:10" ht="15.75" x14ac:dyDescent="0.25">
      <c r="B7" s="13" t="s">
        <v>0</v>
      </c>
      <c r="C7" s="27">
        <v>1491</v>
      </c>
      <c r="D7" s="27">
        <v>1560</v>
      </c>
      <c r="E7" s="27">
        <v>1594</v>
      </c>
      <c r="F7" s="27">
        <v>1655</v>
      </c>
      <c r="G7" s="27">
        <f>SUM(C7:F7)</f>
        <v>6300</v>
      </c>
      <c r="H7" s="28">
        <v>1705</v>
      </c>
    </row>
    <row r="8" spans="1:10" ht="15.75" x14ac:dyDescent="0.25">
      <c r="B8" s="13" t="s">
        <v>7</v>
      </c>
      <c r="C8" s="67">
        <v>104</v>
      </c>
      <c r="D8" s="67">
        <v>113</v>
      </c>
      <c r="E8" s="67">
        <v>107</v>
      </c>
      <c r="F8" s="67">
        <v>147</v>
      </c>
      <c r="G8" s="67">
        <f t="shared" ref="G8:G9" si="0">SUM(C8:F8)</f>
        <v>471</v>
      </c>
      <c r="H8" s="52">
        <v>95</v>
      </c>
    </row>
    <row r="9" spans="1:10" ht="15.75" x14ac:dyDescent="0.25">
      <c r="B9" s="13" t="s">
        <v>24</v>
      </c>
      <c r="C9" s="66">
        <v>120</v>
      </c>
      <c r="D9" s="66">
        <v>129</v>
      </c>
      <c r="E9" s="66">
        <v>123</v>
      </c>
      <c r="F9" s="66">
        <v>163</v>
      </c>
      <c r="G9" s="27">
        <f t="shared" si="0"/>
        <v>535</v>
      </c>
      <c r="H9" s="42">
        <v>116</v>
      </c>
    </row>
    <row r="10" spans="1:10" ht="15" customHeight="1" x14ac:dyDescent="0.35">
      <c r="B10" s="14"/>
      <c r="C10" s="29"/>
      <c r="D10" s="29"/>
      <c r="E10" s="29"/>
      <c r="F10" s="29"/>
      <c r="G10" s="29"/>
      <c r="H10" s="113"/>
    </row>
    <row r="11" spans="1:10" ht="20.25" customHeight="1" x14ac:dyDescent="0.35">
      <c r="B11" s="43" t="s">
        <v>84</v>
      </c>
      <c r="C11" s="45"/>
      <c r="D11" s="45"/>
      <c r="E11" s="45"/>
      <c r="F11" s="45"/>
      <c r="G11" s="45"/>
      <c r="H11" s="114"/>
    </row>
    <row r="12" spans="1:10" ht="15.75" x14ac:dyDescent="0.25">
      <c r="B12" s="46" t="s">
        <v>0</v>
      </c>
      <c r="C12" s="44">
        <v>623</v>
      </c>
      <c r="D12" s="44">
        <v>667</v>
      </c>
      <c r="E12" s="44">
        <v>733</v>
      </c>
      <c r="F12" s="44">
        <v>773</v>
      </c>
      <c r="G12" s="44">
        <f t="shared" ref="G12:G14" si="1">SUM(C12:F12)</f>
        <v>2796</v>
      </c>
      <c r="H12" s="47">
        <v>654</v>
      </c>
    </row>
    <row r="13" spans="1:10" ht="15.75" x14ac:dyDescent="0.25">
      <c r="B13" s="46" t="s">
        <v>7</v>
      </c>
      <c r="C13" s="54">
        <v>58</v>
      </c>
      <c r="D13" s="54">
        <v>56</v>
      </c>
      <c r="E13" s="54">
        <v>43</v>
      </c>
      <c r="F13" s="54">
        <v>74</v>
      </c>
      <c r="G13" s="54">
        <f t="shared" si="1"/>
        <v>231</v>
      </c>
      <c r="H13" s="55">
        <v>59</v>
      </c>
    </row>
    <row r="14" spans="1:10" ht="15.75" x14ac:dyDescent="0.25">
      <c r="B14" s="46" t="s">
        <v>24</v>
      </c>
      <c r="C14" s="44">
        <v>77</v>
      </c>
      <c r="D14" s="44">
        <v>74</v>
      </c>
      <c r="E14" s="44">
        <v>61</v>
      </c>
      <c r="F14" s="44">
        <v>93</v>
      </c>
      <c r="G14" s="44">
        <f t="shared" si="1"/>
        <v>305</v>
      </c>
      <c r="H14" s="47">
        <v>71</v>
      </c>
    </row>
    <row r="15" spans="1:10" ht="15" customHeight="1" x14ac:dyDescent="0.35">
      <c r="B15" s="13"/>
      <c r="C15" s="29"/>
      <c r="D15" s="29"/>
      <c r="E15" s="29"/>
      <c r="F15" s="29"/>
      <c r="G15" s="29"/>
      <c r="H15" s="113"/>
    </row>
    <row r="16" spans="1:10" s="1" customFormat="1" ht="21" customHeight="1" x14ac:dyDescent="0.35">
      <c r="B16" s="39" t="s">
        <v>29</v>
      </c>
      <c r="C16" s="40"/>
      <c r="D16" s="40"/>
      <c r="E16" s="40"/>
      <c r="F16" s="40"/>
      <c r="G16" s="40"/>
      <c r="H16" s="115"/>
    </row>
    <row r="17" spans="2:9" ht="15.75" x14ac:dyDescent="0.25">
      <c r="B17" s="41" t="s">
        <v>0</v>
      </c>
      <c r="C17" s="66">
        <v>463</v>
      </c>
      <c r="D17" s="66">
        <v>501</v>
      </c>
      <c r="E17" s="66">
        <v>508</v>
      </c>
      <c r="F17" s="66">
        <v>526</v>
      </c>
      <c r="G17" s="66">
        <f t="shared" ref="G17:G19" si="2">SUM(C17:F17)</f>
        <v>1998</v>
      </c>
      <c r="H17" s="42">
        <v>530</v>
      </c>
    </row>
    <row r="18" spans="2:9" ht="15.75" x14ac:dyDescent="0.25">
      <c r="B18" s="41" t="s">
        <v>7</v>
      </c>
      <c r="C18" s="68">
        <v>45</v>
      </c>
      <c r="D18" s="68">
        <v>61</v>
      </c>
      <c r="E18" s="68">
        <v>63</v>
      </c>
      <c r="F18" s="68">
        <v>73</v>
      </c>
      <c r="G18" s="68">
        <f t="shared" si="2"/>
        <v>242</v>
      </c>
      <c r="H18" s="53">
        <v>73</v>
      </c>
    </row>
    <row r="19" spans="2:9" ht="15.75" x14ac:dyDescent="0.25">
      <c r="B19" s="41" t="s">
        <v>24</v>
      </c>
      <c r="C19" s="66">
        <v>55</v>
      </c>
      <c r="D19" s="66">
        <v>72</v>
      </c>
      <c r="E19" s="66">
        <v>75</v>
      </c>
      <c r="F19" s="66">
        <v>84</v>
      </c>
      <c r="G19" s="66">
        <f t="shared" si="2"/>
        <v>286</v>
      </c>
      <c r="H19" s="42">
        <v>82</v>
      </c>
    </row>
    <row r="20" spans="2:9" ht="15" customHeight="1" x14ac:dyDescent="0.25">
      <c r="B20" s="41"/>
      <c r="C20" s="66"/>
      <c r="D20" s="66"/>
      <c r="E20" s="66"/>
      <c r="F20" s="66"/>
      <c r="G20" s="66"/>
      <c r="H20" s="42"/>
    </row>
    <row r="21" spans="2:9" ht="21" customHeight="1" x14ac:dyDescent="0.35">
      <c r="B21" s="43" t="s">
        <v>35</v>
      </c>
      <c r="C21" s="45"/>
      <c r="D21" s="45"/>
      <c r="E21" s="45"/>
      <c r="F21" s="45"/>
      <c r="G21" s="45"/>
      <c r="H21" s="114"/>
      <c r="I21" s="1"/>
    </row>
    <row r="22" spans="2:9" ht="15.75" x14ac:dyDescent="0.25">
      <c r="B22" s="46" t="s">
        <v>73</v>
      </c>
      <c r="C22" s="44">
        <v>-15</v>
      </c>
      <c r="D22" s="44">
        <v>-20</v>
      </c>
      <c r="E22" s="44">
        <v>36</v>
      </c>
      <c r="F22" s="44">
        <v>-33</v>
      </c>
      <c r="G22" s="44">
        <f t="shared" ref="G22:G23" si="3">SUM(C22:F22)</f>
        <v>-32</v>
      </c>
      <c r="H22" s="47">
        <v>-35</v>
      </c>
      <c r="I22" s="1"/>
    </row>
    <row r="23" spans="2:9" ht="15.75" x14ac:dyDescent="0.25">
      <c r="B23" s="46" t="s">
        <v>72</v>
      </c>
      <c r="C23" s="44">
        <v>-13</v>
      </c>
      <c r="D23" s="44">
        <v>-19</v>
      </c>
      <c r="E23" s="44">
        <v>36</v>
      </c>
      <c r="F23" s="44">
        <v>-31</v>
      </c>
      <c r="G23" s="44">
        <f t="shared" si="3"/>
        <v>-27</v>
      </c>
      <c r="H23" s="47">
        <v>-23</v>
      </c>
      <c r="I23" s="1"/>
    </row>
    <row r="24" spans="2:9" ht="16.5" customHeight="1" x14ac:dyDescent="0.25">
      <c r="B24" s="13"/>
      <c r="C24" s="49"/>
      <c r="D24" s="49"/>
      <c r="E24" s="49"/>
      <c r="F24" s="49"/>
      <c r="G24" s="49"/>
      <c r="H24" s="116"/>
    </row>
    <row r="25" spans="2:9" ht="21" customHeight="1" x14ac:dyDescent="0.25">
      <c r="B25" s="39" t="s">
        <v>9</v>
      </c>
      <c r="C25" s="65"/>
      <c r="G25" s="49"/>
      <c r="H25" s="116"/>
    </row>
    <row r="26" spans="2:9" ht="15.75" x14ac:dyDescent="0.25">
      <c r="B26" s="41" t="s">
        <v>0</v>
      </c>
      <c r="C26" s="27">
        <f t="shared" ref="C26:H26" si="4">SUM(C17,C12,C7)</f>
        <v>2577</v>
      </c>
      <c r="D26" s="27">
        <f t="shared" si="4"/>
        <v>2728</v>
      </c>
      <c r="E26" s="27">
        <f t="shared" si="4"/>
        <v>2835</v>
      </c>
      <c r="F26" s="27">
        <f t="shared" si="4"/>
        <v>2954</v>
      </c>
      <c r="G26" s="27">
        <f t="shared" si="4"/>
        <v>11094</v>
      </c>
      <c r="H26" s="28">
        <f t="shared" si="4"/>
        <v>2889</v>
      </c>
    </row>
    <row r="27" spans="2:9" ht="15.75" x14ac:dyDescent="0.25">
      <c r="B27" s="41" t="s">
        <v>8</v>
      </c>
      <c r="C27" s="68">
        <f t="shared" ref="C27:H28" si="5">C8+C13+C18+C22</f>
        <v>192</v>
      </c>
      <c r="D27" s="68">
        <f t="shared" si="5"/>
        <v>210</v>
      </c>
      <c r="E27" s="68">
        <f t="shared" si="5"/>
        <v>249</v>
      </c>
      <c r="F27" s="68">
        <f t="shared" si="5"/>
        <v>261</v>
      </c>
      <c r="G27" s="68">
        <f t="shared" si="5"/>
        <v>912</v>
      </c>
      <c r="H27" s="53">
        <f t="shared" si="5"/>
        <v>192</v>
      </c>
    </row>
    <row r="28" spans="2:9" ht="15.75" x14ac:dyDescent="0.25">
      <c r="B28" s="41" t="s">
        <v>24</v>
      </c>
      <c r="C28" s="27">
        <f t="shared" si="5"/>
        <v>239</v>
      </c>
      <c r="D28" s="27">
        <f t="shared" si="5"/>
        <v>256</v>
      </c>
      <c r="E28" s="27">
        <f t="shared" si="5"/>
        <v>295</v>
      </c>
      <c r="F28" s="27">
        <f t="shared" si="5"/>
        <v>309</v>
      </c>
      <c r="G28" s="27">
        <f t="shared" si="5"/>
        <v>1099</v>
      </c>
      <c r="H28" s="28">
        <f t="shared" si="5"/>
        <v>246</v>
      </c>
    </row>
    <row r="30" spans="2:9" x14ac:dyDescent="0.25">
      <c r="B30" s="150" t="s">
        <v>64</v>
      </c>
    </row>
  </sheetData>
  <customSheetViews>
    <customSheetView guid="{452708E9-9655-4ED1-B6DE-69EDE47156C2}" showGridLines="0">
      <selection activeCell="L19" sqref="L19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2" sqref="B2:J24"/>
      <pageMargins left="0.7" right="0.7" top="0.75" bottom="0.75" header="0.3" footer="0.3"/>
      <pageSetup scale="83" orientation="landscape" r:id="rId2"/>
    </customSheetView>
    <customSheetView guid="{53DCB48B-4F68-4024-9145-D294071FF927}" showPageBreaks="1" showGridLines="0" fitToPage="1">
      <selection activeCell="C8" sqref="C8"/>
      <pageMargins left="0.7" right="0.7" top="0.75" bottom="0.75" header="0.3" footer="0.3"/>
      <pageSetup scale="83" orientation="landscape" r:id="rId3"/>
    </customSheetView>
  </customSheetViews>
  <mergeCells count="1">
    <mergeCell ref="C5:H5"/>
  </mergeCells>
  <pageMargins left="0.7" right="0.7" top="0.75" bottom="0.75" header="0.3" footer="0.3"/>
  <pageSetup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  <ignoredErrors>
    <ignoredError sqref="G7 G8:G14 G17:G2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I20"/>
  <sheetViews>
    <sheetView showGridLines="0" zoomScaleNormal="100" workbookViewId="0">
      <selection activeCell="F2" sqref="F2"/>
    </sheetView>
  </sheetViews>
  <sheetFormatPr defaultRowHeight="15" x14ac:dyDescent="0.25"/>
  <cols>
    <col min="1" max="1" width="2.42578125" style="65" customWidth="1"/>
    <col min="2" max="2" width="65.5703125" customWidth="1"/>
    <col min="3" max="3" width="13.28515625" customWidth="1"/>
    <col min="4" max="8" width="13.28515625" style="65" customWidth="1"/>
  </cols>
  <sheetData>
    <row r="2" spans="2:9" ht="31.5" x14ac:dyDescent="0.5">
      <c r="B2" s="123" t="s">
        <v>19</v>
      </c>
    </row>
    <row r="3" spans="2:9" ht="15.75" customHeight="1" x14ac:dyDescent="0.5">
      <c r="B3" s="50"/>
    </row>
    <row r="4" spans="2:9" ht="20.25" customHeight="1" thickBot="1" x14ac:dyDescent="0.3">
      <c r="B4" s="15"/>
      <c r="C4" s="16" t="s">
        <v>56</v>
      </c>
      <c r="D4" s="16" t="s">
        <v>66</v>
      </c>
      <c r="E4" s="16" t="s">
        <v>70</v>
      </c>
      <c r="F4" s="16" t="s">
        <v>74</v>
      </c>
      <c r="G4" s="16" t="s">
        <v>79</v>
      </c>
      <c r="H4" s="16" t="s">
        <v>92</v>
      </c>
    </row>
    <row r="5" spans="2:9" ht="15" customHeight="1" x14ac:dyDescent="0.25">
      <c r="B5" s="17"/>
      <c r="C5" s="208" t="s">
        <v>34</v>
      </c>
      <c r="D5" s="208"/>
      <c r="E5" s="208"/>
      <c r="F5" s="208"/>
      <c r="G5" s="208"/>
      <c r="H5" s="208"/>
      <c r="I5" s="48"/>
    </row>
    <row r="6" spans="2:9" ht="17.25" customHeight="1" x14ac:dyDescent="0.25">
      <c r="B6" s="33" t="s">
        <v>7</v>
      </c>
      <c r="C6" s="34">
        <f>'(1) Non-GAAP OI Rec'!C9</f>
        <v>192</v>
      </c>
      <c r="D6" s="34">
        <f>'(1) Non-GAAP OI Rec'!D9</f>
        <v>210</v>
      </c>
      <c r="E6" s="34">
        <f>'(1) Non-GAAP OI Rec'!E9</f>
        <v>249</v>
      </c>
      <c r="F6" s="34">
        <f>'(1) Non-GAAP OI Rec'!F9</f>
        <v>261</v>
      </c>
      <c r="G6" s="34">
        <f>'(1) Non-GAAP OI Rec'!G9</f>
        <v>912</v>
      </c>
      <c r="H6" s="34">
        <f>'(1) Non-GAAP OI Rec'!H9</f>
        <v>192</v>
      </c>
      <c r="I6" s="48"/>
    </row>
    <row r="7" spans="2:9" ht="17.25" customHeight="1" x14ac:dyDescent="0.25">
      <c r="B7" s="151" t="s">
        <v>10</v>
      </c>
      <c r="C7" s="152"/>
      <c r="D7" s="152"/>
      <c r="E7" s="152"/>
      <c r="F7" s="152"/>
      <c r="G7" s="152"/>
      <c r="H7" s="152"/>
    </row>
    <row r="8" spans="2:9" ht="17.25" customHeight="1" x14ac:dyDescent="0.25">
      <c r="B8" s="30" t="s">
        <v>17</v>
      </c>
      <c r="C8" s="31">
        <f>'(2) Non-GAAP Financial Measures'!C12</f>
        <v>-38</v>
      </c>
      <c r="D8" s="31">
        <f>'(2) Non-GAAP Financial Measures'!D12</f>
        <v>-33</v>
      </c>
      <c r="E8" s="31">
        <f>'(2) Non-GAAP Financial Measures'!E12</f>
        <v>-28</v>
      </c>
      <c r="F8" s="31">
        <f>'(2) Non-GAAP Financial Measures'!F12+'(2) Non-GAAP Financial Measures'!F20</f>
        <v>-34</v>
      </c>
      <c r="G8" s="32">
        <f>'(2) Non-GAAP Financial Measures'!G12+'(2) Non-GAAP Financial Measures'!G20</f>
        <v>-133</v>
      </c>
      <c r="H8" s="31">
        <f>'(2) Non-GAAP Financial Measures'!H12+'(2) Non-GAAP Financial Measures'!H20</f>
        <v>-48</v>
      </c>
    </row>
    <row r="9" spans="2:9" ht="17.25" customHeight="1" x14ac:dyDescent="0.25">
      <c r="B9" s="151" t="s">
        <v>43</v>
      </c>
      <c r="C9" s="152">
        <v>92</v>
      </c>
      <c r="D9" s="152">
        <v>2</v>
      </c>
      <c r="E9" s="152">
        <f>'(2) Non-GAAP Financial Measures'!E8</f>
        <v>-7</v>
      </c>
      <c r="F9" s="152">
        <f>'(2) Non-GAAP Financial Measures'!F8+'(2) Non-GAAP Financial Measures'!F21</f>
        <v>0</v>
      </c>
      <c r="G9" s="153">
        <f>'(2) Non-GAAP Financial Measures'!G8+'(2) Non-GAAP Financial Measures'!G21</f>
        <v>87</v>
      </c>
      <c r="H9" s="36">
        <f>'(2) Non-GAAP Financial Measures'!H8+'(2) Non-GAAP Financial Measures'!H22</f>
        <v>-14</v>
      </c>
    </row>
    <row r="10" spans="2:9" ht="17.25" customHeight="1" x14ac:dyDescent="0.25">
      <c r="B10" s="30" t="s">
        <v>40</v>
      </c>
      <c r="C10" s="31">
        <v>246</v>
      </c>
      <c r="D10" s="31">
        <f>SUM(D6:D9)</f>
        <v>179</v>
      </c>
      <c r="E10" s="31">
        <f>SUM(E6:E9)</f>
        <v>214</v>
      </c>
      <c r="F10" s="31">
        <f>SUM(F6:F9)</f>
        <v>227</v>
      </c>
      <c r="G10" s="32">
        <f t="shared" ref="G10:G13" si="0">SUM(C10:F10)</f>
        <v>866</v>
      </c>
      <c r="H10" s="31">
        <f>SUM(H6:H9)</f>
        <v>130</v>
      </c>
    </row>
    <row r="11" spans="2:9" ht="17.25" customHeight="1" x14ac:dyDescent="0.25">
      <c r="B11" s="151" t="s">
        <v>99</v>
      </c>
      <c r="C11" s="152">
        <v>-57</v>
      </c>
      <c r="D11" s="152">
        <v>-41</v>
      </c>
      <c r="E11" s="152">
        <v>-52</v>
      </c>
      <c r="F11" s="152">
        <v>-46</v>
      </c>
      <c r="G11" s="153">
        <f t="shared" si="0"/>
        <v>-196</v>
      </c>
      <c r="H11" s="152">
        <v>-15</v>
      </c>
    </row>
    <row r="12" spans="2:9" x14ac:dyDescent="0.25">
      <c r="B12" s="33" t="s">
        <v>41</v>
      </c>
      <c r="C12" s="34">
        <v>189</v>
      </c>
      <c r="D12" s="34">
        <f>SUM(D10:D11)</f>
        <v>138</v>
      </c>
      <c r="E12" s="34">
        <f>SUM(E10:E11)</f>
        <v>162</v>
      </c>
      <c r="F12" s="34">
        <f>SUM(F10:F11)</f>
        <v>181</v>
      </c>
      <c r="G12" s="34">
        <f t="shared" si="0"/>
        <v>670</v>
      </c>
      <c r="H12" s="34">
        <f>SUM(H10:H11)</f>
        <v>115</v>
      </c>
    </row>
    <row r="13" spans="2:9" s="96" customFormat="1" x14ac:dyDescent="0.25">
      <c r="B13" s="151" t="s">
        <v>45</v>
      </c>
      <c r="C13" s="152">
        <v>0</v>
      </c>
      <c r="D13" s="152">
        <v>2</v>
      </c>
      <c r="E13" s="152">
        <v>1</v>
      </c>
      <c r="F13" s="152">
        <v>0</v>
      </c>
      <c r="G13" s="153">
        <f t="shared" si="0"/>
        <v>3</v>
      </c>
      <c r="H13" s="152">
        <v>0</v>
      </c>
    </row>
    <row r="14" spans="2:9" x14ac:dyDescent="0.25">
      <c r="B14" s="33" t="s">
        <v>23</v>
      </c>
      <c r="C14" s="34">
        <v>189</v>
      </c>
      <c r="D14" s="34">
        <f>D12-D13</f>
        <v>136</v>
      </c>
      <c r="E14" s="34">
        <f>E12-E13</f>
        <v>161</v>
      </c>
      <c r="F14" s="34">
        <f>F12-F13</f>
        <v>181</v>
      </c>
      <c r="G14" s="34">
        <f>G12-G13</f>
        <v>667</v>
      </c>
      <c r="H14" s="34">
        <f>H12-H13</f>
        <v>115</v>
      </c>
    </row>
    <row r="15" spans="2:9" x14ac:dyDescent="0.25">
      <c r="B15" s="33"/>
      <c r="C15" s="34"/>
      <c r="D15" s="34"/>
      <c r="E15" s="34"/>
      <c r="F15" s="34"/>
      <c r="G15" s="34"/>
      <c r="H15" s="34"/>
    </row>
    <row r="16" spans="2:9" x14ac:dyDescent="0.25">
      <c r="B16" s="97" t="s">
        <v>85</v>
      </c>
      <c r="C16" s="99">
        <v>1.29</v>
      </c>
      <c r="D16" s="99">
        <f>D14/D17</f>
        <v>0.93150684931506844</v>
      </c>
      <c r="E16" s="99">
        <f>E14/E17</f>
        <v>1.1103448275862069</v>
      </c>
      <c r="F16" s="99">
        <f>F14/F17</f>
        <v>1.2569444444444444</v>
      </c>
      <c r="G16" s="99">
        <f>G14/G17</f>
        <v>4.5999999999999996</v>
      </c>
      <c r="H16" s="99">
        <f>H14/H17</f>
        <v>0.79861111111111116</v>
      </c>
    </row>
    <row r="17" spans="2:8" x14ac:dyDescent="0.25">
      <c r="B17" s="33" t="s">
        <v>11</v>
      </c>
      <c r="C17" s="32">
        <v>147</v>
      </c>
      <c r="D17" s="32">
        <v>146</v>
      </c>
      <c r="E17" s="32">
        <f>'(2) Non-GAAP Financial Measures'!E30</f>
        <v>145</v>
      </c>
      <c r="F17" s="32">
        <f>'(2) Non-GAAP Financial Measures'!F30</f>
        <v>144</v>
      </c>
      <c r="G17" s="32">
        <f>'(2) Non-GAAP Financial Measures'!G30</f>
        <v>145</v>
      </c>
      <c r="H17" s="32">
        <f>'(2) Non-GAAP Financial Measures'!H30</f>
        <v>144</v>
      </c>
    </row>
    <row r="19" spans="2:8" x14ac:dyDescent="0.25">
      <c r="B19" s="150" t="s">
        <v>60</v>
      </c>
    </row>
    <row r="20" spans="2:8" x14ac:dyDescent="0.25">
      <c r="B20" s="79"/>
    </row>
  </sheetData>
  <customSheetViews>
    <customSheetView guid="{452708E9-9655-4ED1-B6DE-69EDE47156C2}" showGridLines="0">
      <selection activeCell="J18" sqref="J18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3" sqref="B3"/>
      <pageMargins left="0.7" right="0.7" top="0.75" bottom="0.75" header="0.3" footer="0.3"/>
      <pageSetup scale="75" orientation="landscape" r:id="rId2"/>
    </customSheetView>
    <customSheetView guid="{53DCB48B-4F68-4024-9145-D294071FF927}" showPageBreaks="1" showGridLines="0" fitToPage="1">
      <selection activeCell="D17" sqref="D17"/>
      <pageMargins left="0.7" right="0.7" top="0.75" bottom="0.75" header="0.3" footer="0.3"/>
      <pageSetup scale="75" orientation="landscape" r:id="rId3"/>
    </customSheetView>
  </customSheetViews>
  <mergeCells count="1">
    <mergeCell ref="C5:H5"/>
  </mergeCells>
  <pageMargins left="0.7" right="0.7" top="0.75" bottom="0.75" header="0.3" footer="0.3"/>
  <pageSetup scale="92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  <ignoredErrors>
    <ignoredError sqref="G11 G13:G17" formulaRange="1"/>
    <ignoredError sqref="G10" formula="1"/>
    <ignoredError sqref="G12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2:K19"/>
  <sheetViews>
    <sheetView showGridLines="0" topLeftCell="B1" zoomScaleNormal="100" workbookViewId="0">
      <selection activeCell="E2" sqref="E2"/>
    </sheetView>
  </sheetViews>
  <sheetFormatPr defaultRowHeight="15" x14ac:dyDescent="0.25"/>
  <cols>
    <col min="1" max="1" width="0" hidden="1" customWidth="1"/>
    <col min="2" max="2" width="2.42578125" style="65" customWidth="1"/>
    <col min="3" max="3" width="77" customWidth="1"/>
    <col min="4" max="4" width="12.28515625" customWidth="1"/>
    <col min="5" max="9" width="12.28515625" style="65" customWidth="1"/>
  </cols>
  <sheetData>
    <row r="2" spans="3:11" ht="31.5" x14ac:dyDescent="0.5">
      <c r="C2" s="122" t="s">
        <v>20</v>
      </c>
    </row>
    <row r="3" spans="3:11" ht="12" customHeight="1" x14ac:dyDescent="0.5">
      <c r="C3" s="50"/>
    </row>
    <row r="4" spans="3:11" ht="18" customHeight="1" thickBot="1" x14ac:dyDescent="0.3">
      <c r="C4" s="15"/>
      <c r="D4" s="16" t="s">
        <v>56</v>
      </c>
      <c r="E4" s="16" t="s">
        <v>66</v>
      </c>
      <c r="F4" s="16" t="s">
        <v>70</v>
      </c>
      <c r="G4" s="16" t="s">
        <v>74</v>
      </c>
      <c r="H4" s="16" t="s">
        <v>79</v>
      </c>
      <c r="I4" s="16" t="s">
        <v>92</v>
      </c>
    </row>
    <row r="5" spans="3:11" ht="15" customHeight="1" x14ac:dyDescent="0.25">
      <c r="C5" s="17"/>
      <c r="D5" s="208" t="s">
        <v>34</v>
      </c>
      <c r="E5" s="208"/>
      <c r="F5" s="208"/>
      <c r="G5" s="208"/>
      <c r="H5" s="208"/>
      <c r="I5" s="208"/>
      <c r="K5" s="48"/>
    </row>
    <row r="6" spans="3:11" ht="24.75" customHeight="1" x14ac:dyDescent="0.25">
      <c r="C6" s="33" t="s">
        <v>24</v>
      </c>
      <c r="D6" s="34">
        <v>239</v>
      </c>
      <c r="E6" s="34">
        <f>'(1) Non-GAAP OI Rec'!D13</f>
        <v>256</v>
      </c>
      <c r="F6" s="34">
        <f>'(1) Non-GAAP OI Rec'!E13</f>
        <v>295</v>
      </c>
      <c r="G6" s="34">
        <f>'(1) Non-GAAP OI Rec'!F13</f>
        <v>309</v>
      </c>
      <c r="H6" s="34">
        <f>'(1) Non-GAAP OI Rec'!G13</f>
        <v>1099</v>
      </c>
      <c r="I6" s="34">
        <f>'(1) Non-GAAP OI Rec'!H13</f>
        <v>246</v>
      </c>
      <c r="K6" s="48"/>
    </row>
    <row r="7" spans="3:11" ht="15" customHeight="1" x14ac:dyDescent="0.25">
      <c r="C7" s="35" t="s">
        <v>1</v>
      </c>
      <c r="D7" s="36">
        <v>-38</v>
      </c>
      <c r="E7" s="36">
        <f>'(5) Historical Fin - IS'!D8</f>
        <v>-33</v>
      </c>
      <c r="F7" s="36">
        <f>'(5) Historical Fin - IS'!E8</f>
        <v>-28</v>
      </c>
      <c r="G7" s="36">
        <f>'(2) Non-GAAP Financial Measures'!F12</f>
        <v>-32</v>
      </c>
      <c r="H7" s="37">
        <f>'(2) Non-GAAP Financial Measures'!G12</f>
        <v>-131</v>
      </c>
      <c r="I7" s="36">
        <f>'(2) Non-GAAP Financial Measures'!H12</f>
        <v>-46</v>
      </c>
    </row>
    <row r="8" spans="3:11" ht="15" customHeight="1" x14ac:dyDescent="0.25">
      <c r="C8" s="30" t="s">
        <v>54</v>
      </c>
      <c r="D8" s="31">
        <v>4</v>
      </c>
      <c r="E8" s="31">
        <f>'(2) Non-GAAP Financial Measures'!D8</f>
        <v>3</v>
      </c>
      <c r="F8" s="31">
        <f>'(2) Non-GAAP Financial Measures'!E8</f>
        <v>-7</v>
      </c>
      <c r="G8" s="31">
        <f>'(2) Non-GAAP Financial Measures'!F8</f>
        <v>-1</v>
      </c>
      <c r="H8" s="32">
        <f>'(2) Non-GAAP Financial Measures'!G8</f>
        <v>-1</v>
      </c>
      <c r="I8" s="31">
        <f>'(2) Non-GAAP Financial Measures'!H8</f>
        <v>5</v>
      </c>
    </row>
    <row r="9" spans="3:11" x14ac:dyDescent="0.25">
      <c r="C9" s="35" t="s">
        <v>42</v>
      </c>
      <c r="D9" s="36">
        <f>D6+D7+D8</f>
        <v>205</v>
      </c>
      <c r="E9" s="36">
        <f>SUM(E6:E8)</f>
        <v>226</v>
      </c>
      <c r="F9" s="36">
        <f>SUM(F6:F8)</f>
        <v>260</v>
      </c>
      <c r="G9" s="36">
        <f>SUM(G6:G8)</f>
        <v>276</v>
      </c>
      <c r="H9" s="37">
        <f>SUM(H6:H8)</f>
        <v>967</v>
      </c>
      <c r="I9" s="36">
        <f>SUM(I6:I8)</f>
        <v>205</v>
      </c>
    </row>
    <row r="10" spans="3:11" ht="14.25" customHeight="1" x14ac:dyDescent="0.25">
      <c r="C10" s="30" t="s">
        <v>86</v>
      </c>
      <c r="D10" s="31">
        <v>-39</v>
      </c>
      <c r="E10" s="31">
        <f>'(2) Non-GAAP Financial Measures'!D13</f>
        <v>-54</v>
      </c>
      <c r="F10" s="31">
        <f>'(2) Non-GAAP Financial Measures'!E13</f>
        <v>-62</v>
      </c>
      <c r="G10" s="31">
        <f>'(2) Non-GAAP Financial Measures'!F13</f>
        <v>-59</v>
      </c>
      <c r="H10" s="32">
        <f>'(2) Non-GAAP Financial Measures'!G13</f>
        <v>-214</v>
      </c>
      <c r="I10" s="31">
        <f>'(2) Non-GAAP Financial Measures'!H13</f>
        <v>-34</v>
      </c>
    </row>
    <row r="11" spans="3:11" ht="15" customHeight="1" x14ac:dyDescent="0.25">
      <c r="C11" s="38" t="s">
        <v>37</v>
      </c>
      <c r="D11" s="56">
        <v>166</v>
      </c>
      <c r="E11" s="56">
        <f>SUM(E9:E10)</f>
        <v>172</v>
      </c>
      <c r="F11" s="56">
        <f>SUM(F9:F10)</f>
        <v>198</v>
      </c>
      <c r="G11" s="56">
        <f>SUM(G9:G10)</f>
        <v>217</v>
      </c>
      <c r="H11" s="56">
        <f>SUM(H9:H10)</f>
        <v>753</v>
      </c>
      <c r="I11" s="56">
        <f>SUM(I9:I10)</f>
        <v>171</v>
      </c>
    </row>
    <row r="12" spans="3:11" s="65" customFormat="1" ht="15" customHeight="1" x14ac:dyDescent="0.25">
      <c r="C12" s="30" t="s">
        <v>45</v>
      </c>
      <c r="D12" s="31">
        <v>0</v>
      </c>
      <c r="E12" s="31">
        <v>2</v>
      </c>
      <c r="F12" s="31">
        <f>'(5) Historical Fin - IS'!E13</f>
        <v>1</v>
      </c>
      <c r="G12" s="31">
        <f>'(5) Historical Fin - IS'!F13</f>
        <v>0</v>
      </c>
      <c r="H12" s="32">
        <f>'(5) Historical Fin - IS'!G13</f>
        <v>3</v>
      </c>
      <c r="I12" s="31">
        <f>'(5) Historical Fin - IS'!H13</f>
        <v>0</v>
      </c>
    </row>
    <row r="13" spans="3:11" x14ac:dyDescent="0.25">
      <c r="C13" s="97" t="s">
        <v>38</v>
      </c>
      <c r="D13" s="98">
        <v>166</v>
      </c>
      <c r="E13" s="98">
        <f>E11-E12</f>
        <v>170</v>
      </c>
      <c r="F13" s="98">
        <f>F11-F12</f>
        <v>197</v>
      </c>
      <c r="G13" s="98">
        <f>G11-G12</f>
        <v>217</v>
      </c>
      <c r="H13" s="98">
        <f>H11-H12</f>
        <v>750</v>
      </c>
      <c r="I13" s="98">
        <f>I11-I12</f>
        <v>171</v>
      </c>
    </row>
    <row r="14" spans="3:11" s="65" customFormat="1" ht="15.6" customHeight="1" x14ac:dyDescent="0.25">
      <c r="C14" s="33"/>
      <c r="D14" s="34"/>
      <c r="E14" s="34"/>
      <c r="F14" s="34"/>
      <c r="G14" s="34"/>
      <c r="H14" s="34"/>
      <c r="I14" s="34"/>
    </row>
    <row r="15" spans="3:11" x14ac:dyDescent="0.25">
      <c r="C15" s="120" t="s">
        <v>87</v>
      </c>
      <c r="D15" s="99">
        <v>1.1299999999999999</v>
      </c>
      <c r="E15" s="99">
        <f>E13/E16</f>
        <v>1.1643835616438356</v>
      </c>
      <c r="F15" s="99">
        <f>F13/F16</f>
        <v>1.3586206896551725</v>
      </c>
      <c r="G15" s="99">
        <f>ROUND(G13/G16,2)</f>
        <v>1.51</v>
      </c>
      <c r="H15" s="99">
        <f>ROUNDDOWN(H13/H16,2)</f>
        <v>5.17</v>
      </c>
      <c r="I15" s="99">
        <f>ROUND(I13/I16,2)</f>
        <v>1.19</v>
      </c>
    </row>
    <row r="16" spans="3:11" x14ac:dyDescent="0.25">
      <c r="C16" s="33" t="s">
        <v>11</v>
      </c>
      <c r="D16" s="32">
        <v>147</v>
      </c>
      <c r="E16" s="32">
        <v>146</v>
      </c>
      <c r="F16" s="32">
        <f>'(2) Non-GAAP Financial Measures'!E30</f>
        <v>145</v>
      </c>
      <c r="G16" s="32">
        <f>'(2) Non-GAAP Financial Measures'!F30</f>
        <v>144</v>
      </c>
      <c r="H16" s="32">
        <f>'(2) Non-GAAP Financial Measures'!G30</f>
        <v>145</v>
      </c>
      <c r="I16" s="32">
        <f>'(2) Non-GAAP Financial Measures'!H30</f>
        <v>144</v>
      </c>
    </row>
    <row r="18" spans="3:3" s="1" customFormat="1" x14ac:dyDescent="0.25">
      <c r="C18" s="201" t="s">
        <v>116</v>
      </c>
    </row>
    <row r="19" spans="3:3" x14ac:dyDescent="0.25">
      <c r="C19" s="89" t="s">
        <v>58</v>
      </c>
    </row>
  </sheetData>
  <customSheetViews>
    <customSheetView guid="{452708E9-9655-4ED1-B6DE-69EDE47156C2}" showGridLines="0">
      <selection activeCell="J16" sqref="J1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5" sqref="B5"/>
      <pageMargins left="0.7" right="0.7" top="0.75" bottom="0.75" header="0.3" footer="0.3"/>
      <pageSetup scale="78" orientation="landscape" r:id="rId2"/>
    </customSheetView>
    <customSheetView guid="{53DCB48B-4F68-4024-9145-D294071FF927}" showPageBreaks="1" showGridLines="0" fitToPage="1">
      <selection activeCell="C14" sqref="C14"/>
      <pageMargins left="0.7" right="0.7" top="0.75" bottom="0.75" header="0.3" footer="0.3"/>
      <pageSetup scale="78" orientation="landscape" r:id="rId3"/>
    </customSheetView>
  </customSheetViews>
  <mergeCells count="1">
    <mergeCell ref="D5:I5"/>
  </mergeCells>
  <pageMargins left="0.7" right="0.7" top="0.75" bottom="0.75" header="0.3" footer="0.3"/>
  <pageSetup scale="88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N63"/>
  <sheetViews>
    <sheetView showGridLines="0" zoomScale="90" zoomScaleNormal="90" zoomScaleSheetLayoutView="90" workbookViewId="0">
      <selection activeCell="G2" sqref="G2"/>
    </sheetView>
  </sheetViews>
  <sheetFormatPr defaultColWidth="9.140625" defaultRowHeight="15" x14ac:dyDescent="0.25"/>
  <cols>
    <col min="1" max="1" width="2.42578125" style="3" customWidth="1"/>
    <col min="2" max="2" width="25.7109375" style="3" customWidth="1"/>
    <col min="3" max="3" width="18.140625" style="3" customWidth="1"/>
    <col min="4" max="4" width="21.42578125" style="3" customWidth="1"/>
    <col min="5" max="5" width="19.140625" style="3" bestFit="1" customWidth="1"/>
    <col min="6" max="6" width="23.85546875" style="3" customWidth="1"/>
    <col min="7" max="7" width="23" style="3" customWidth="1"/>
    <col min="8" max="8" width="19.7109375" style="3" customWidth="1"/>
    <col min="9" max="9" width="20" style="3" customWidth="1"/>
    <col min="10" max="10" width="13.7109375" style="3" customWidth="1"/>
    <col min="11" max="11" width="16.85546875" style="3" customWidth="1"/>
    <col min="12" max="13" width="13.85546875" style="3" customWidth="1"/>
    <col min="14" max="14" width="20.5703125" style="3" customWidth="1"/>
    <col min="15" max="16384" width="9.140625" style="3"/>
  </cols>
  <sheetData>
    <row r="1" spans="2:14" x14ac:dyDescent="0.25">
      <c r="H1" s="64"/>
    </row>
    <row r="2" spans="2:14" ht="31.5" x14ac:dyDescent="0.5">
      <c r="B2" s="136" t="s">
        <v>26</v>
      </c>
      <c r="C2" s="136"/>
      <c r="D2" s="136"/>
      <c r="E2" s="136"/>
      <c r="F2" s="136"/>
      <c r="G2" s="136"/>
      <c r="H2" s="136"/>
      <c r="I2" s="136"/>
      <c r="J2" s="58"/>
      <c r="K2" s="58"/>
      <c r="L2" s="58"/>
    </row>
    <row r="3" spans="2:14" x14ac:dyDescent="0.25">
      <c r="B3" s="70"/>
      <c r="C3" s="71"/>
      <c r="D3" s="71"/>
      <c r="E3" s="71"/>
      <c r="F3" s="71"/>
      <c r="G3" s="71"/>
      <c r="H3" s="129"/>
      <c r="I3" s="72"/>
      <c r="J3" s="72"/>
      <c r="K3" s="72"/>
      <c r="L3" s="72"/>
      <c r="M3" s="70"/>
      <c r="N3" s="70"/>
    </row>
    <row r="4" spans="2:14" x14ac:dyDescent="0.25">
      <c r="B4" s="70"/>
      <c r="C4" s="71"/>
      <c r="D4" s="71"/>
      <c r="E4" s="71"/>
      <c r="F4" s="71"/>
      <c r="G4" s="71"/>
      <c r="H4" s="129"/>
      <c r="I4" s="72"/>
      <c r="J4" s="72"/>
      <c r="K4" s="72"/>
      <c r="L4" s="72"/>
      <c r="M4" s="70"/>
      <c r="N4" s="70"/>
    </row>
    <row r="5" spans="2:14" x14ac:dyDescent="0.25">
      <c r="B5" s="77"/>
      <c r="C5" s="204" t="str">
        <f>'(3) Seg Non GAAP OI Rec'!C5:G5</f>
        <v>Quarter Ended April 3, 2020</v>
      </c>
      <c r="D5" s="204"/>
      <c r="E5" s="204"/>
      <c r="F5" s="204"/>
      <c r="G5" s="204"/>
      <c r="H5" s="72"/>
      <c r="I5" s="72"/>
      <c r="J5" s="168"/>
      <c r="K5" s="72"/>
      <c r="L5" s="70"/>
      <c r="M5" s="70"/>
    </row>
    <row r="6" spans="2:14" x14ac:dyDescent="0.25">
      <c r="B6" s="77"/>
      <c r="C6" s="205" t="s">
        <v>3</v>
      </c>
      <c r="D6" s="205"/>
      <c r="E6" s="205"/>
      <c r="F6" s="205"/>
      <c r="G6" s="205"/>
      <c r="H6" s="72"/>
      <c r="I6" s="72"/>
      <c r="J6" s="72"/>
      <c r="K6" s="72"/>
      <c r="L6" s="70"/>
      <c r="M6" s="70"/>
    </row>
    <row r="7" spans="2:14" ht="26.25" x14ac:dyDescent="0.25">
      <c r="B7" s="77"/>
      <c r="C7" s="78" t="s">
        <v>12</v>
      </c>
      <c r="D7" s="148" t="s">
        <v>78</v>
      </c>
      <c r="E7" s="78" t="s">
        <v>61</v>
      </c>
      <c r="F7" s="78" t="s">
        <v>47</v>
      </c>
      <c r="G7" s="78" t="s">
        <v>32</v>
      </c>
      <c r="H7" s="72"/>
      <c r="I7" s="72"/>
      <c r="J7" s="72"/>
      <c r="K7" s="70"/>
      <c r="L7" s="70"/>
    </row>
    <row r="8" spans="2:14" x14ac:dyDescent="0.25">
      <c r="B8" s="77" t="s">
        <v>31</v>
      </c>
      <c r="C8" s="100">
        <f>'(3) Seg Non GAAP OI Rec'!C8</f>
        <v>95</v>
      </c>
      <c r="D8" s="100">
        <f>'(3) Seg Non GAAP OI Rec'!D8</f>
        <v>0</v>
      </c>
      <c r="E8" s="100">
        <f>'(3) Seg Non GAAP OI Rec'!E8</f>
        <v>21</v>
      </c>
      <c r="F8" s="100">
        <f>'(3) Seg Non GAAP OI Rec'!F8</f>
        <v>0</v>
      </c>
      <c r="G8" s="100">
        <f>SUM(C8:F8)</f>
        <v>116</v>
      </c>
      <c r="H8" s="72"/>
      <c r="I8" s="72"/>
      <c r="J8" s="72"/>
      <c r="K8" s="70"/>
      <c r="L8" s="70"/>
    </row>
    <row r="9" spans="2:14" x14ac:dyDescent="0.25">
      <c r="B9" s="77" t="s">
        <v>30</v>
      </c>
      <c r="C9" s="117">
        <f>'(3) Seg Non GAAP OI Rec'!C9</f>
        <v>59</v>
      </c>
      <c r="D9" s="117">
        <f>'(3) Seg Non GAAP OI Rec'!D9</f>
        <v>0</v>
      </c>
      <c r="E9" s="117">
        <f>'(3) Seg Non GAAP OI Rec'!E9</f>
        <v>12</v>
      </c>
      <c r="F9" s="117">
        <f>'(3) Seg Non GAAP OI Rec'!F9</f>
        <v>0</v>
      </c>
      <c r="G9" s="117">
        <f>SUM(C9:F9)</f>
        <v>71</v>
      </c>
      <c r="H9" s="72"/>
      <c r="I9" s="72"/>
      <c r="J9" s="72"/>
      <c r="K9" s="70"/>
      <c r="L9" s="70"/>
    </row>
    <row r="10" spans="2:14" x14ac:dyDescent="0.25">
      <c r="B10" s="77" t="s">
        <v>29</v>
      </c>
      <c r="C10" s="117">
        <f>'(3) Seg Non GAAP OI Rec'!C10</f>
        <v>73</v>
      </c>
      <c r="D10" s="117">
        <f>'(3) Seg Non GAAP OI Rec'!D10</f>
        <v>0</v>
      </c>
      <c r="E10" s="117">
        <f>'(3) Seg Non GAAP OI Rec'!E10</f>
        <v>9</v>
      </c>
      <c r="F10" s="117">
        <f>'(3) Seg Non GAAP OI Rec'!F10</f>
        <v>0</v>
      </c>
      <c r="G10" s="117">
        <f>SUM(C10:F10)</f>
        <v>82</v>
      </c>
      <c r="H10" s="72"/>
      <c r="I10" s="72"/>
      <c r="J10" s="72"/>
      <c r="K10" s="70"/>
      <c r="L10" s="70"/>
    </row>
    <row r="11" spans="2:14" x14ac:dyDescent="0.25">
      <c r="B11" s="77" t="s">
        <v>35</v>
      </c>
      <c r="C11" s="117">
        <f>'(3) Seg Non GAAP OI Rec'!C11</f>
        <v>-35</v>
      </c>
      <c r="D11" s="117">
        <f>'(3) Seg Non GAAP OI Rec'!D11</f>
        <v>12</v>
      </c>
      <c r="E11" s="117">
        <v>0</v>
      </c>
      <c r="F11" s="117">
        <f>'(3) Seg Non GAAP OI Rec'!F11</f>
        <v>0</v>
      </c>
      <c r="G11" s="117">
        <f>SUM(C11:F11)</f>
        <v>-23</v>
      </c>
      <c r="H11" s="72"/>
      <c r="I11" s="72"/>
      <c r="J11" s="72"/>
      <c r="K11" s="70"/>
      <c r="L11" s="70"/>
    </row>
    <row r="12" spans="2:14" ht="15.75" thickBot="1" x14ac:dyDescent="0.3">
      <c r="B12" s="77" t="s">
        <v>13</v>
      </c>
      <c r="C12" s="102">
        <f t="shared" ref="C12:G12" si="0">SUM(C8:C11)</f>
        <v>192</v>
      </c>
      <c r="D12" s="102">
        <f t="shared" si="0"/>
        <v>12</v>
      </c>
      <c r="E12" s="102">
        <f t="shared" si="0"/>
        <v>42</v>
      </c>
      <c r="F12" s="102">
        <f t="shared" si="0"/>
        <v>0</v>
      </c>
      <c r="G12" s="102">
        <f t="shared" si="0"/>
        <v>246</v>
      </c>
      <c r="H12" s="72"/>
      <c r="I12" s="72"/>
      <c r="J12" s="72"/>
      <c r="K12" s="70"/>
      <c r="L12" s="70"/>
    </row>
    <row r="13" spans="2:14" ht="15.75" thickTop="1" x14ac:dyDescent="0.25">
      <c r="B13" s="70"/>
      <c r="C13" s="71"/>
      <c r="D13" s="71"/>
      <c r="E13" s="71"/>
      <c r="F13" s="71"/>
      <c r="G13" s="71"/>
      <c r="H13" s="129"/>
      <c r="I13" s="72"/>
      <c r="J13" s="72"/>
      <c r="K13" s="72"/>
      <c r="L13" s="72"/>
      <c r="M13" s="70"/>
      <c r="N13" s="70"/>
    </row>
    <row r="14" spans="2:14" x14ac:dyDescent="0.25">
      <c r="B14" s="77"/>
      <c r="C14" s="204" t="s">
        <v>76</v>
      </c>
      <c r="D14" s="204"/>
      <c r="E14" s="204"/>
      <c r="F14" s="204"/>
      <c r="G14" s="204"/>
      <c r="H14" s="72"/>
      <c r="I14" s="72"/>
      <c r="J14" s="72"/>
      <c r="K14" s="72"/>
      <c r="L14" s="70"/>
      <c r="M14" s="70"/>
    </row>
    <row r="15" spans="2:14" x14ac:dyDescent="0.25">
      <c r="B15" s="77"/>
      <c r="C15" s="205" t="s">
        <v>3</v>
      </c>
      <c r="D15" s="205"/>
      <c r="E15" s="205"/>
      <c r="F15" s="205"/>
      <c r="G15" s="205"/>
      <c r="H15" s="72"/>
      <c r="I15" s="72"/>
      <c r="J15" s="72"/>
      <c r="K15" s="72"/>
      <c r="L15" s="70"/>
      <c r="M15" s="70"/>
    </row>
    <row r="16" spans="2:14" ht="26.25" x14ac:dyDescent="0.25">
      <c r="B16" s="77"/>
      <c r="C16" s="78" t="s">
        <v>12</v>
      </c>
      <c r="D16" s="148" t="s">
        <v>78</v>
      </c>
      <c r="E16" s="78" t="s">
        <v>61</v>
      </c>
      <c r="F16" s="78" t="s">
        <v>47</v>
      </c>
      <c r="G16" s="78" t="s">
        <v>32</v>
      </c>
      <c r="H16" s="72"/>
      <c r="I16" s="72"/>
      <c r="J16" s="72"/>
      <c r="K16" s="72"/>
      <c r="L16" s="70"/>
      <c r="M16" s="70"/>
    </row>
    <row r="17" spans="2:13" x14ac:dyDescent="0.25">
      <c r="B17" s="110" t="s">
        <v>81</v>
      </c>
      <c r="C17" s="100">
        <v>471</v>
      </c>
      <c r="D17" s="100">
        <v>0</v>
      </c>
      <c r="E17" s="100">
        <f>E26+E35+E44+E53</f>
        <v>64</v>
      </c>
      <c r="F17" s="100">
        <v>0</v>
      </c>
      <c r="G17" s="100">
        <f>SUM(C17:F17)</f>
        <v>535</v>
      </c>
      <c r="H17" s="72"/>
      <c r="I17" s="72"/>
      <c r="J17" s="72"/>
      <c r="K17" s="72"/>
      <c r="L17" s="70"/>
      <c r="M17" s="70"/>
    </row>
    <row r="18" spans="2:13" x14ac:dyDescent="0.25">
      <c r="B18" s="110" t="s">
        <v>82</v>
      </c>
      <c r="C18" s="117">
        <v>231</v>
      </c>
      <c r="D18" s="117">
        <v>0</v>
      </c>
      <c r="E18" s="117">
        <f>E27+E36+E45+E54</f>
        <v>63</v>
      </c>
      <c r="F18" s="117">
        <v>11</v>
      </c>
      <c r="G18" s="117">
        <f>SUM(C18:F18)</f>
        <v>305</v>
      </c>
      <c r="H18" s="72"/>
      <c r="I18" s="72"/>
      <c r="J18" s="72"/>
      <c r="K18" s="72"/>
      <c r="L18" s="70"/>
      <c r="M18" s="70"/>
    </row>
    <row r="19" spans="2:13" x14ac:dyDescent="0.25">
      <c r="B19" s="77" t="s">
        <v>29</v>
      </c>
      <c r="C19" s="117">
        <v>242</v>
      </c>
      <c r="D19" s="117">
        <v>0</v>
      </c>
      <c r="E19" s="117">
        <f>E28+E37+E46+E55</f>
        <v>44</v>
      </c>
      <c r="F19" s="117">
        <v>0</v>
      </c>
      <c r="G19" s="117">
        <v>286</v>
      </c>
      <c r="H19" s="72"/>
      <c r="I19" s="72"/>
      <c r="J19" s="72"/>
      <c r="K19" s="72"/>
      <c r="L19" s="70"/>
      <c r="M19" s="70"/>
    </row>
    <row r="20" spans="2:13" x14ac:dyDescent="0.25">
      <c r="B20" s="77" t="s">
        <v>35</v>
      </c>
      <c r="C20" s="117">
        <v>-32</v>
      </c>
      <c r="D20" s="117">
        <v>5</v>
      </c>
      <c r="E20" s="117">
        <v>0</v>
      </c>
      <c r="F20" s="117">
        <v>0</v>
      </c>
      <c r="G20" s="117">
        <v>-27</v>
      </c>
      <c r="H20" s="72"/>
      <c r="I20" s="72"/>
      <c r="J20" s="72"/>
      <c r="K20" s="72"/>
      <c r="L20" s="70"/>
      <c r="M20" s="70"/>
    </row>
    <row r="21" spans="2:13" ht="15.75" thickBot="1" x14ac:dyDescent="0.3">
      <c r="B21" s="77" t="s">
        <v>13</v>
      </c>
      <c r="C21" s="102">
        <f t="shared" ref="C21:G21" si="1">SUM(C17:C20)</f>
        <v>912</v>
      </c>
      <c r="D21" s="102">
        <f t="shared" si="1"/>
        <v>5</v>
      </c>
      <c r="E21" s="102">
        <f t="shared" si="1"/>
        <v>171</v>
      </c>
      <c r="F21" s="102">
        <f t="shared" si="1"/>
        <v>11</v>
      </c>
      <c r="G21" s="102">
        <f t="shared" si="1"/>
        <v>1099</v>
      </c>
      <c r="H21" s="72"/>
      <c r="I21" s="72"/>
      <c r="J21" s="72"/>
      <c r="K21" s="72"/>
      <c r="L21" s="70"/>
      <c r="M21" s="70"/>
    </row>
    <row r="22" spans="2:13" ht="15.75" thickTop="1" x14ac:dyDescent="0.25">
      <c r="B22" s="70"/>
      <c r="C22" s="71"/>
      <c r="D22" s="71"/>
      <c r="E22" s="71"/>
      <c r="F22" s="71"/>
      <c r="G22" s="129"/>
      <c r="H22" s="72"/>
      <c r="I22" s="72"/>
      <c r="J22" s="72"/>
      <c r="K22" s="72"/>
      <c r="L22" s="70"/>
      <c r="M22" s="70"/>
    </row>
    <row r="23" spans="2:13" x14ac:dyDescent="0.25">
      <c r="B23" s="77"/>
      <c r="C23" s="204" t="s">
        <v>75</v>
      </c>
      <c r="D23" s="204"/>
      <c r="E23" s="204"/>
      <c r="F23" s="204"/>
      <c r="G23" s="204"/>
      <c r="H23" s="72"/>
      <c r="I23" s="72"/>
      <c r="J23" s="72"/>
      <c r="K23" s="72"/>
      <c r="L23" s="70"/>
      <c r="M23" s="70"/>
    </row>
    <row r="24" spans="2:13" x14ac:dyDescent="0.25">
      <c r="B24" s="77"/>
      <c r="C24" s="205" t="s">
        <v>3</v>
      </c>
      <c r="D24" s="205"/>
      <c r="E24" s="205"/>
      <c r="F24" s="205"/>
      <c r="G24" s="205"/>
      <c r="H24" s="72"/>
      <c r="I24" s="72"/>
      <c r="J24" s="72"/>
      <c r="K24" s="72"/>
      <c r="L24" s="70"/>
      <c r="M24" s="70"/>
    </row>
    <row r="25" spans="2:13" ht="26.25" x14ac:dyDescent="0.25">
      <c r="B25" s="77"/>
      <c r="C25" s="78" t="s">
        <v>12</v>
      </c>
      <c r="D25" s="148" t="s">
        <v>78</v>
      </c>
      <c r="E25" s="78" t="s">
        <v>61</v>
      </c>
      <c r="F25" s="78" t="s">
        <v>47</v>
      </c>
      <c r="G25" s="78" t="s">
        <v>32</v>
      </c>
      <c r="H25" s="72"/>
      <c r="I25" s="72"/>
      <c r="J25" s="72"/>
      <c r="K25" s="72"/>
      <c r="L25" s="70"/>
      <c r="M25" s="70"/>
    </row>
    <row r="26" spans="2:13" x14ac:dyDescent="0.25">
      <c r="B26" s="110" t="s">
        <v>81</v>
      </c>
      <c r="C26" s="100">
        <v>147</v>
      </c>
      <c r="D26" s="100">
        <v>0</v>
      </c>
      <c r="E26" s="100">
        <v>16</v>
      </c>
      <c r="F26" s="100">
        <v>0</v>
      </c>
      <c r="G26" s="100">
        <f>SUM(C26:F26)</f>
        <v>163</v>
      </c>
      <c r="H26" s="72"/>
      <c r="I26" s="72"/>
      <c r="J26" s="72"/>
      <c r="K26" s="72"/>
      <c r="L26" s="70"/>
      <c r="M26" s="70"/>
    </row>
    <row r="27" spans="2:13" x14ac:dyDescent="0.25">
      <c r="B27" s="110" t="s">
        <v>82</v>
      </c>
      <c r="C27" s="117">
        <v>74</v>
      </c>
      <c r="D27" s="117">
        <v>0</v>
      </c>
      <c r="E27" s="117">
        <v>16</v>
      </c>
      <c r="F27" s="117">
        <v>3</v>
      </c>
      <c r="G27" s="117">
        <f>SUM(C27:F27)</f>
        <v>93</v>
      </c>
      <c r="H27" s="72"/>
      <c r="I27" s="72"/>
      <c r="J27" s="72"/>
      <c r="K27" s="72"/>
      <c r="L27" s="70"/>
      <c r="M27" s="70"/>
    </row>
    <row r="28" spans="2:13" x14ac:dyDescent="0.25">
      <c r="B28" s="77" t="s">
        <v>29</v>
      </c>
      <c r="C28" s="117">
        <v>73</v>
      </c>
      <c r="D28" s="117">
        <v>0</v>
      </c>
      <c r="E28" s="117">
        <v>11</v>
      </c>
      <c r="F28" s="117">
        <v>0</v>
      </c>
      <c r="G28" s="117">
        <v>84</v>
      </c>
      <c r="H28" s="72"/>
      <c r="I28" s="72"/>
      <c r="J28" s="72"/>
      <c r="K28" s="72"/>
      <c r="L28" s="70"/>
      <c r="M28" s="70"/>
    </row>
    <row r="29" spans="2:13" x14ac:dyDescent="0.25">
      <c r="B29" s="77" t="s">
        <v>35</v>
      </c>
      <c r="C29" s="117">
        <v>-33</v>
      </c>
      <c r="D29" s="117">
        <v>2</v>
      </c>
      <c r="E29" s="117">
        <v>0</v>
      </c>
      <c r="F29" s="117">
        <v>0</v>
      </c>
      <c r="G29" s="117">
        <v>-31</v>
      </c>
      <c r="H29" s="72"/>
      <c r="I29" s="72"/>
      <c r="J29" s="72"/>
      <c r="K29" s="72"/>
      <c r="L29" s="70"/>
      <c r="M29" s="70"/>
    </row>
    <row r="30" spans="2:13" ht="15.75" thickBot="1" x14ac:dyDescent="0.3">
      <c r="B30" s="77" t="s">
        <v>13</v>
      </c>
      <c r="C30" s="102">
        <f t="shared" ref="C30:G30" si="2">SUM(C26:C29)</f>
        <v>261</v>
      </c>
      <c r="D30" s="102">
        <f t="shared" si="2"/>
        <v>2</v>
      </c>
      <c r="E30" s="102">
        <f t="shared" si="2"/>
        <v>43</v>
      </c>
      <c r="F30" s="102">
        <f t="shared" si="2"/>
        <v>3</v>
      </c>
      <c r="G30" s="102">
        <f t="shared" si="2"/>
        <v>309</v>
      </c>
      <c r="H30" s="72"/>
      <c r="I30" s="72"/>
      <c r="J30" s="72"/>
      <c r="K30" s="72"/>
      <c r="L30" s="70"/>
      <c r="M30" s="70"/>
    </row>
    <row r="31" spans="2:13" ht="15.75" thickTop="1" x14ac:dyDescent="0.25">
      <c r="B31" s="70"/>
      <c r="C31" s="71"/>
      <c r="D31" s="71"/>
      <c r="E31" s="71"/>
      <c r="F31" s="71"/>
      <c r="G31" s="129"/>
      <c r="H31" s="72"/>
      <c r="I31" s="72"/>
      <c r="J31" s="72"/>
      <c r="K31" s="72"/>
      <c r="L31" s="70"/>
      <c r="M31" s="70"/>
    </row>
    <row r="32" spans="2:13" x14ac:dyDescent="0.25">
      <c r="B32" s="77"/>
      <c r="C32" s="204" t="s">
        <v>71</v>
      </c>
      <c r="D32" s="204"/>
      <c r="E32" s="204"/>
      <c r="F32" s="204"/>
      <c r="G32" s="204"/>
      <c r="H32" s="72"/>
      <c r="I32" s="72"/>
      <c r="J32" s="72"/>
      <c r="K32" s="72"/>
      <c r="L32" s="70"/>
      <c r="M32" s="70"/>
    </row>
    <row r="33" spans="2:13" x14ac:dyDescent="0.25">
      <c r="B33" s="77"/>
      <c r="C33" s="205" t="s">
        <v>3</v>
      </c>
      <c r="D33" s="205"/>
      <c r="E33" s="205"/>
      <c r="F33" s="205"/>
      <c r="G33" s="205"/>
      <c r="H33" s="72"/>
      <c r="I33" s="72"/>
      <c r="J33" s="72"/>
      <c r="K33" s="72"/>
      <c r="L33" s="70"/>
      <c r="M33" s="70"/>
    </row>
    <row r="34" spans="2:13" ht="26.25" x14ac:dyDescent="0.25">
      <c r="B34" s="77"/>
      <c r="C34" s="78" t="s">
        <v>12</v>
      </c>
      <c r="D34" s="78" t="s">
        <v>78</v>
      </c>
      <c r="E34" s="78" t="s">
        <v>61</v>
      </c>
      <c r="F34" s="78" t="s">
        <v>47</v>
      </c>
      <c r="G34" s="78" t="s">
        <v>32</v>
      </c>
      <c r="H34" s="72"/>
      <c r="I34" s="72"/>
      <c r="J34" s="72"/>
      <c r="K34" s="70"/>
      <c r="L34" s="70"/>
    </row>
    <row r="35" spans="2:13" x14ac:dyDescent="0.25">
      <c r="B35" s="110" t="s">
        <v>81</v>
      </c>
      <c r="C35" s="100">
        <v>107</v>
      </c>
      <c r="D35" s="100">
        <v>0</v>
      </c>
      <c r="E35" s="100">
        <v>16</v>
      </c>
      <c r="F35" s="100">
        <v>0</v>
      </c>
      <c r="G35" s="100">
        <f>SUM(C35:F35)</f>
        <v>123</v>
      </c>
      <c r="H35" s="72"/>
      <c r="I35" s="72"/>
      <c r="J35" s="72"/>
      <c r="K35" s="70"/>
      <c r="L35" s="70"/>
    </row>
    <row r="36" spans="2:13" x14ac:dyDescent="0.25">
      <c r="B36" s="110" t="s">
        <v>82</v>
      </c>
      <c r="C36" s="117">
        <v>43</v>
      </c>
      <c r="D36" s="117">
        <v>0</v>
      </c>
      <c r="E36" s="117">
        <v>15</v>
      </c>
      <c r="F36" s="117">
        <v>3</v>
      </c>
      <c r="G36" s="117">
        <f>SUM(C36:F36)</f>
        <v>61</v>
      </c>
      <c r="H36" s="72"/>
      <c r="I36" s="72"/>
      <c r="J36" s="72"/>
      <c r="K36" s="70"/>
      <c r="L36" s="70"/>
    </row>
    <row r="37" spans="2:13" x14ac:dyDescent="0.25">
      <c r="B37" s="77" t="s">
        <v>29</v>
      </c>
      <c r="C37" s="117">
        <v>63</v>
      </c>
      <c r="D37" s="117">
        <v>0</v>
      </c>
      <c r="E37" s="117">
        <v>12</v>
      </c>
      <c r="F37" s="117">
        <v>0</v>
      </c>
      <c r="G37" s="117">
        <v>75</v>
      </c>
      <c r="H37" s="72"/>
      <c r="I37" s="72"/>
      <c r="J37" s="72"/>
      <c r="K37" s="70"/>
      <c r="L37" s="70"/>
    </row>
    <row r="38" spans="2:13" x14ac:dyDescent="0.25">
      <c r="B38" s="77" t="s">
        <v>35</v>
      </c>
      <c r="C38" s="117">
        <v>36</v>
      </c>
      <c r="D38" s="117">
        <v>0</v>
      </c>
      <c r="E38" s="117">
        <v>0</v>
      </c>
      <c r="F38" s="117">
        <v>0</v>
      </c>
      <c r="G38" s="117">
        <v>36</v>
      </c>
      <c r="H38" s="72"/>
      <c r="I38" s="72"/>
      <c r="J38" s="72"/>
      <c r="K38" s="70"/>
      <c r="L38" s="70"/>
    </row>
    <row r="39" spans="2:13" ht="15.75" thickBot="1" x14ac:dyDescent="0.3">
      <c r="B39" s="77" t="s">
        <v>13</v>
      </c>
      <c r="C39" s="102">
        <f t="shared" ref="C39:G39" si="3">SUM(C35:C38)</f>
        <v>249</v>
      </c>
      <c r="D39" s="102">
        <f t="shared" si="3"/>
        <v>0</v>
      </c>
      <c r="E39" s="102">
        <f t="shared" si="3"/>
        <v>43</v>
      </c>
      <c r="F39" s="102">
        <f t="shared" si="3"/>
        <v>3</v>
      </c>
      <c r="G39" s="102">
        <f t="shared" si="3"/>
        <v>295</v>
      </c>
      <c r="H39" s="72"/>
      <c r="I39" s="72"/>
      <c r="J39" s="72"/>
      <c r="K39" s="70"/>
      <c r="L39" s="70"/>
    </row>
    <row r="40" spans="2:13" ht="15.75" thickTop="1" x14ac:dyDescent="0.25">
      <c r="B40" s="70"/>
      <c r="C40" s="71"/>
      <c r="D40" s="71"/>
      <c r="E40" s="71"/>
      <c r="F40" s="71"/>
      <c r="G40" s="129"/>
      <c r="H40" s="72"/>
      <c r="I40" s="72"/>
      <c r="J40" s="72"/>
      <c r="K40" s="72"/>
      <c r="L40" s="70"/>
      <c r="M40" s="70"/>
    </row>
    <row r="41" spans="2:13" x14ac:dyDescent="0.25">
      <c r="B41" s="77"/>
      <c r="C41" s="204" t="s">
        <v>67</v>
      </c>
      <c r="D41" s="204"/>
      <c r="E41" s="204"/>
      <c r="F41" s="204"/>
      <c r="G41" s="204"/>
      <c r="H41" s="72"/>
      <c r="I41" s="72"/>
      <c r="J41" s="72"/>
      <c r="K41" s="72"/>
      <c r="L41" s="70"/>
      <c r="M41" s="70"/>
    </row>
    <row r="42" spans="2:13" x14ac:dyDescent="0.25">
      <c r="B42" s="77"/>
      <c r="C42" s="205" t="s">
        <v>3</v>
      </c>
      <c r="D42" s="205"/>
      <c r="E42" s="205"/>
      <c r="F42" s="205"/>
      <c r="G42" s="205"/>
      <c r="H42" s="72"/>
      <c r="I42" s="72"/>
      <c r="J42" s="72"/>
      <c r="K42" s="72"/>
      <c r="L42" s="70"/>
      <c r="M42" s="70"/>
    </row>
    <row r="43" spans="2:13" ht="26.25" x14ac:dyDescent="0.25">
      <c r="B43" s="77"/>
      <c r="C43" s="78" t="s">
        <v>12</v>
      </c>
      <c r="D43" s="78" t="s">
        <v>78</v>
      </c>
      <c r="E43" s="78" t="s">
        <v>61</v>
      </c>
      <c r="F43" s="78" t="s">
        <v>47</v>
      </c>
      <c r="G43" s="78" t="s">
        <v>32</v>
      </c>
      <c r="H43" s="72"/>
      <c r="I43" s="72"/>
      <c r="J43" s="72"/>
      <c r="K43" s="70"/>
      <c r="L43" s="70"/>
    </row>
    <row r="44" spans="2:13" x14ac:dyDescent="0.25">
      <c r="B44" s="110" t="s">
        <v>81</v>
      </c>
      <c r="C44" s="100">
        <v>113</v>
      </c>
      <c r="D44" s="100">
        <v>0</v>
      </c>
      <c r="E44" s="100">
        <v>16</v>
      </c>
      <c r="F44" s="100">
        <v>0</v>
      </c>
      <c r="G44" s="100">
        <f>SUM(C44:F44)</f>
        <v>129</v>
      </c>
      <c r="H44" s="72"/>
      <c r="I44" s="72"/>
      <c r="J44" s="72"/>
      <c r="K44" s="70"/>
      <c r="L44" s="70"/>
    </row>
    <row r="45" spans="2:13" x14ac:dyDescent="0.25">
      <c r="B45" s="110" t="s">
        <v>82</v>
      </c>
      <c r="C45" s="117">
        <v>56</v>
      </c>
      <c r="D45" s="117">
        <v>0</v>
      </c>
      <c r="E45" s="117">
        <v>16</v>
      </c>
      <c r="F45" s="117">
        <v>2</v>
      </c>
      <c r="G45" s="117">
        <f>SUM(C45:F45)</f>
        <v>74</v>
      </c>
      <c r="H45" s="72"/>
      <c r="I45" s="72"/>
      <c r="J45" s="72"/>
      <c r="K45" s="70"/>
      <c r="L45" s="70"/>
    </row>
    <row r="46" spans="2:13" x14ac:dyDescent="0.25">
      <c r="B46" s="77" t="s">
        <v>29</v>
      </c>
      <c r="C46" s="117">
        <v>61</v>
      </c>
      <c r="D46" s="117">
        <v>0</v>
      </c>
      <c r="E46" s="117">
        <v>11</v>
      </c>
      <c r="F46" s="117">
        <v>0</v>
      </c>
      <c r="G46" s="117">
        <f>SUM(C46:F46)</f>
        <v>72</v>
      </c>
      <c r="H46" s="72"/>
      <c r="I46" s="72"/>
      <c r="J46" s="72"/>
      <c r="K46" s="70"/>
      <c r="L46" s="70"/>
    </row>
    <row r="47" spans="2:13" x14ac:dyDescent="0.25">
      <c r="B47" s="77" t="s">
        <v>35</v>
      </c>
      <c r="C47" s="117">
        <v>-20</v>
      </c>
      <c r="D47" s="117">
        <v>1</v>
      </c>
      <c r="E47" s="117">
        <v>0</v>
      </c>
      <c r="F47" s="117">
        <v>0</v>
      </c>
      <c r="G47" s="117">
        <f>SUM(C47:F47)</f>
        <v>-19</v>
      </c>
      <c r="H47" s="72"/>
      <c r="I47" s="72"/>
      <c r="J47" s="72"/>
      <c r="K47" s="70"/>
      <c r="L47" s="70"/>
    </row>
    <row r="48" spans="2:13" ht="15.75" thickBot="1" x14ac:dyDescent="0.3">
      <c r="B48" s="77" t="s">
        <v>13</v>
      </c>
      <c r="C48" s="102">
        <f t="shared" ref="C48:G48" si="4">SUM(C44:C47)</f>
        <v>210</v>
      </c>
      <c r="D48" s="102">
        <f t="shared" si="4"/>
        <v>1</v>
      </c>
      <c r="E48" s="102">
        <f t="shared" si="4"/>
        <v>43</v>
      </c>
      <c r="F48" s="102">
        <f t="shared" si="4"/>
        <v>2</v>
      </c>
      <c r="G48" s="102">
        <f t="shared" si="4"/>
        <v>256</v>
      </c>
      <c r="H48" s="72"/>
      <c r="I48" s="72"/>
      <c r="J48" s="72"/>
      <c r="K48" s="70"/>
      <c r="L48" s="70"/>
    </row>
    <row r="49" spans="2:14" ht="15.75" thickTop="1" x14ac:dyDescent="0.25">
      <c r="B49" s="77"/>
      <c r="C49" s="127"/>
      <c r="D49" s="127"/>
      <c r="E49" s="127"/>
      <c r="F49" s="127"/>
      <c r="G49" s="127"/>
      <c r="H49" s="72"/>
      <c r="I49" s="72"/>
      <c r="J49" s="72"/>
      <c r="K49" s="70"/>
      <c r="L49" s="70"/>
    </row>
    <row r="50" spans="2:14" x14ac:dyDescent="0.25">
      <c r="B50" s="77"/>
      <c r="C50" s="204" t="s">
        <v>57</v>
      </c>
      <c r="D50" s="204"/>
      <c r="E50" s="204"/>
      <c r="F50" s="204"/>
      <c r="G50" s="204"/>
      <c r="H50" s="72"/>
      <c r="I50" s="72"/>
      <c r="J50" s="72"/>
      <c r="K50" s="72"/>
      <c r="L50" s="70"/>
      <c r="M50" s="70"/>
    </row>
    <row r="51" spans="2:14" x14ac:dyDescent="0.25">
      <c r="B51" s="77"/>
      <c r="C51" s="205" t="s">
        <v>3</v>
      </c>
      <c r="D51" s="205"/>
      <c r="E51" s="205"/>
      <c r="F51" s="205"/>
      <c r="G51" s="205"/>
      <c r="H51" s="72"/>
      <c r="I51" s="72"/>
      <c r="J51" s="72"/>
      <c r="K51" s="72"/>
      <c r="L51" s="70"/>
      <c r="M51" s="70"/>
    </row>
    <row r="52" spans="2:14" ht="26.25" x14ac:dyDescent="0.25">
      <c r="B52" s="77"/>
      <c r="C52" s="78" t="s">
        <v>12</v>
      </c>
      <c r="D52" s="78" t="s">
        <v>78</v>
      </c>
      <c r="E52" s="78" t="s">
        <v>61</v>
      </c>
      <c r="F52" s="78" t="s">
        <v>47</v>
      </c>
      <c r="G52" s="78" t="s">
        <v>32</v>
      </c>
      <c r="H52" s="72"/>
      <c r="I52" s="72"/>
      <c r="J52" s="72"/>
      <c r="K52" s="70"/>
      <c r="L52" s="70"/>
    </row>
    <row r="53" spans="2:14" x14ac:dyDescent="0.25">
      <c r="B53" s="110" t="s">
        <v>81</v>
      </c>
      <c r="C53" s="100">
        <v>104</v>
      </c>
      <c r="D53" s="100">
        <v>0</v>
      </c>
      <c r="E53" s="100">
        <v>16</v>
      </c>
      <c r="F53" s="100">
        <v>0</v>
      </c>
      <c r="G53" s="100">
        <v>120</v>
      </c>
      <c r="H53" s="72"/>
      <c r="I53" s="72"/>
      <c r="J53" s="72"/>
      <c r="K53" s="70"/>
      <c r="L53" s="70"/>
    </row>
    <row r="54" spans="2:14" x14ac:dyDescent="0.25">
      <c r="B54" s="110" t="s">
        <v>82</v>
      </c>
      <c r="C54" s="117">
        <v>58</v>
      </c>
      <c r="D54" s="117">
        <v>0</v>
      </c>
      <c r="E54" s="117">
        <v>16</v>
      </c>
      <c r="F54" s="117">
        <v>3</v>
      </c>
      <c r="G54" s="117">
        <v>77</v>
      </c>
      <c r="H54" s="72"/>
      <c r="I54" s="72"/>
      <c r="J54" s="72"/>
      <c r="K54" s="70"/>
      <c r="L54" s="70"/>
    </row>
    <row r="55" spans="2:14" x14ac:dyDescent="0.25">
      <c r="B55" s="77" t="s">
        <v>29</v>
      </c>
      <c r="C55" s="117">
        <v>45</v>
      </c>
      <c r="D55" s="117">
        <v>0</v>
      </c>
      <c r="E55" s="117">
        <v>10</v>
      </c>
      <c r="F55" s="117">
        <v>0</v>
      </c>
      <c r="G55" s="117">
        <v>55</v>
      </c>
      <c r="H55" s="72"/>
      <c r="I55" s="72"/>
      <c r="J55" s="72"/>
      <c r="K55" s="70"/>
      <c r="L55" s="70"/>
    </row>
    <row r="56" spans="2:14" x14ac:dyDescent="0.25">
      <c r="B56" s="77" t="s">
        <v>35</v>
      </c>
      <c r="C56" s="117">
        <v>-15</v>
      </c>
      <c r="D56" s="117">
        <v>2</v>
      </c>
      <c r="E56" s="117">
        <v>0</v>
      </c>
      <c r="F56" s="117">
        <v>0</v>
      </c>
      <c r="G56" s="117">
        <v>-13</v>
      </c>
      <c r="H56" s="72"/>
      <c r="I56" s="72"/>
      <c r="J56" s="72"/>
      <c r="K56" s="70"/>
      <c r="L56" s="70"/>
    </row>
    <row r="57" spans="2:14" ht="15.75" thickBot="1" x14ac:dyDescent="0.3">
      <c r="B57" s="77" t="s">
        <v>13</v>
      </c>
      <c r="C57" s="102">
        <f t="shared" ref="C57:F57" si="5">SUM(C53:C56)</f>
        <v>192</v>
      </c>
      <c r="D57" s="102">
        <f t="shared" si="5"/>
        <v>2</v>
      </c>
      <c r="E57" s="102">
        <f t="shared" si="5"/>
        <v>42</v>
      </c>
      <c r="F57" s="102">
        <f t="shared" si="5"/>
        <v>3</v>
      </c>
      <c r="G57" s="102">
        <f t="shared" ref="G57" si="6">SUM(G53:G56)</f>
        <v>239</v>
      </c>
      <c r="H57" s="72"/>
      <c r="I57" s="72"/>
      <c r="J57" s="72"/>
      <c r="K57" s="70"/>
      <c r="L57" s="70"/>
    </row>
    <row r="58" spans="2:14" ht="15.75" thickTop="1" x14ac:dyDescent="0.25">
      <c r="B58" s="70"/>
      <c r="C58" s="71"/>
      <c r="D58" s="71"/>
      <c r="E58" s="71"/>
      <c r="F58" s="71"/>
      <c r="G58" s="71"/>
      <c r="H58" s="129"/>
      <c r="I58" s="72"/>
      <c r="J58" s="72"/>
      <c r="K58" s="72"/>
      <c r="L58" s="72"/>
      <c r="M58" s="70"/>
      <c r="N58" s="70"/>
    </row>
    <row r="59" spans="2:14" x14ac:dyDescent="0.25">
      <c r="B59" s="70"/>
      <c r="C59" s="71"/>
      <c r="D59" s="71"/>
      <c r="E59" s="71"/>
      <c r="F59" s="71"/>
      <c r="G59" s="71"/>
      <c r="H59" s="71"/>
      <c r="I59" s="72"/>
      <c r="J59" s="72"/>
      <c r="K59" s="72"/>
      <c r="L59" s="72"/>
      <c r="M59" s="70"/>
      <c r="N59" s="70"/>
    </row>
    <row r="60" spans="2:14" x14ac:dyDescent="0.25">
      <c r="B60" s="154" t="s">
        <v>65</v>
      </c>
      <c r="C60" s="126"/>
      <c r="D60" s="126"/>
      <c r="E60" s="126"/>
      <c r="F60" s="126"/>
      <c r="G60" s="126"/>
      <c r="H60" s="70"/>
      <c r="I60" s="70"/>
      <c r="J60" s="70"/>
      <c r="K60" s="70"/>
      <c r="L60" s="70"/>
      <c r="M60" s="70"/>
    </row>
    <row r="61" spans="2:14" x14ac:dyDescent="0.25">
      <c r="B61" s="77"/>
      <c r="C61" s="126"/>
      <c r="D61" s="126"/>
      <c r="E61" s="126"/>
      <c r="F61" s="126"/>
      <c r="G61" s="126"/>
      <c r="H61" s="126"/>
      <c r="I61" s="70"/>
      <c r="J61" s="70"/>
      <c r="K61" s="70"/>
      <c r="L61" s="70"/>
      <c r="M61" s="70"/>
      <c r="N61" s="70"/>
    </row>
    <row r="62" spans="2:14" x14ac:dyDescent="0.25">
      <c r="B62" s="146"/>
      <c r="C62" s="146"/>
      <c r="D62" s="146"/>
      <c r="E62" s="146"/>
      <c r="F62" s="146"/>
      <c r="G62" s="146"/>
      <c r="H62" s="146"/>
      <c r="I62" s="70"/>
      <c r="J62" s="70"/>
      <c r="K62" s="70"/>
      <c r="L62" s="70"/>
      <c r="M62" s="70"/>
      <c r="N62" s="70"/>
    </row>
    <row r="63" spans="2:14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</row>
  </sheetData>
  <mergeCells count="12">
    <mergeCell ref="C14:G14"/>
    <mergeCell ref="C15:G15"/>
    <mergeCell ref="C23:G23"/>
    <mergeCell ref="C24:G24"/>
    <mergeCell ref="C5:G5"/>
    <mergeCell ref="C6:G6"/>
    <mergeCell ref="C42:G42"/>
    <mergeCell ref="C50:G50"/>
    <mergeCell ref="C51:G51"/>
    <mergeCell ref="C32:G32"/>
    <mergeCell ref="C33:G33"/>
    <mergeCell ref="C41:G41"/>
  </mergeCells>
  <pageMargins left="0.7" right="0.7" top="0.75" bottom="0.75" header="0.3" footer="0.3"/>
  <pageSetup scale="59" orientation="portrait" r:id="rId1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P47"/>
  <sheetViews>
    <sheetView showGridLines="0" topLeftCell="B1" zoomScale="90" zoomScaleNormal="90" workbookViewId="0">
      <selection activeCell="F2" sqref="F2"/>
    </sheetView>
  </sheetViews>
  <sheetFormatPr defaultRowHeight="15" x14ac:dyDescent="0.25"/>
  <cols>
    <col min="1" max="1" width="0" hidden="1" customWidth="1"/>
    <col min="2" max="2" width="2.42578125" style="65" customWidth="1"/>
    <col min="3" max="3" width="51.85546875" customWidth="1"/>
    <col min="4" max="10" width="22.7109375" customWidth="1"/>
    <col min="11" max="11" width="18.85546875" customWidth="1"/>
    <col min="12" max="12" width="15.7109375" customWidth="1"/>
    <col min="13" max="13" width="17" customWidth="1"/>
    <col min="14" max="14" width="17.140625" customWidth="1"/>
    <col min="15" max="15" width="19.5703125" customWidth="1"/>
    <col min="16" max="16" width="17" customWidth="1"/>
    <col min="17" max="17" width="13.42578125" customWidth="1"/>
  </cols>
  <sheetData>
    <row r="1" spans="3:14" s="3" customFormat="1" x14ac:dyDescent="0.25"/>
    <row r="2" spans="3:14" s="3" customFormat="1" ht="31.5" x14ac:dyDescent="0.5">
      <c r="C2" s="136" t="s">
        <v>22</v>
      </c>
      <c r="D2" s="136"/>
      <c r="E2" s="136"/>
      <c r="F2" s="136"/>
      <c r="G2" s="136"/>
      <c r="H2" s="136"/>
      <c r="I2" s="136"/>
      <c r="J2" s="136"/>
      <c r="K2" s="58"/>
      <c r="L2" s="61"/>
      <c r="M2" s="58"/>
      <c r="N2" s="58"/>
    </row>
    <row r="3" spans="3:14" x14ac:dyDescent="0.25">
      <c r="C3" s="69"/>
      <c r="D3" s="69"/>
      <c r="E3" s="69"/>
      <c r="F3" s="69"/>
      <c r="G3" s="69"/>
      <c r="H3" s="69"/>
      <c r="I3" s="48"/>
    </row>
    <row r="4" spans="3:14" x14ac:dyDescent="0.25">
      <c r="C4" s="74"/>
      <c r="D4" s="212" t="s">
        <v>93</v>
      </c>
      <c r="E4" s="212"/>
      <c r="F4" s="212"/>
      <c r="G4" s="212"/>
      <c r="H4" s="212"/>
      <c r="I4" s="212"/>
      <c r="J4" s="147"/>
      <c r="K4" s="1"/>
      <c r="L4" s="169"/>
      <c r="M4" s="1"/>
    </row>
    <row r="5" spans="3:14" x14ac:dyDescent="0.25">
      <c r="C5" s="74"/>
      <c r="D5" s="211" t="s">
        <v>36</v>
      </c>
      <c r="E5" s="211"/>
      <c r="F5" s="211"/>
      <c r="G5" s="211"/>
      <c r="H5" s="211"/>
      <c r="I5" s="211"/>
      <c r="J5" s="147"/>
      <c r="K5" s="1"/>
      <c r="L5" s="169"/>
      <c r="M5" s="1"/>
    </row>
    <row r="6" spans="3:14" ht="45.75" customHeight="1" x14ac:dyDescent="0.25">
      <c r="C6" s="74"/>
      <c r="D6" s="138" t="s">
        <v>14</v>
      </c>
      <c r="E6" s="141" t="s">
        <v>78</v>
      </c>
      <c r="F6" s="139" t="s">
        <v>61</v>
      </c>
      <c r="G6" s="139" t="s">
        <v>77</v>
      </c>
      <c r="H6" s="141" t="s">
        <v>97</v>
      </c>
      <c r="I6" s="139" t="s">
        <v>15</v>
      </c>
      <c r="K6" s="164"/>
      <c r="L6" s="170"/>
      <c r="M6" s="1"/>
      <c r="N6" s="1"/>
    </row>
    <row r="7" spans="3:14" x14ac:dyDescent="0.25">
      <c r="C7" s="74" t="s">
        <v>7</v>
      </c>
      <c r="D7" s="103">
        <f>'(1) Non-GAAP OI Rec'!H9</f>
        <v>192</v>
      </c>
      <c r="E7" s="104">
        <v>12</v>
      </c>
      <c r="F7" s="104">
        <v>42</v>
      </c>
      <c r="G7" s="158">
        <v>0</v>
      </c>
      <c r="H7" s="104">
        <v>0</v>
      </c>
      <c r="I7" s="103">
        <f>SUM(D7:H7)</f>
        <v>246</v>
      </c>
      <c r="K7" s="165"/>
      <c r="L7" s="170"/>
      <c r="M7" s="166"/>
      <c r="N7" s="1"/>
    </row>
    <row r="8" spans="3:14" x14ac:dyDescent="0.25">
      <c r="C8" s="110" t="s">
        <v>44</v>
      </c>
      <c r="D8" s="105">
        <v>-62</v>
      </c>
      <c r="E8" s="101">
        <v>0</v>
      </c>
      <c r="F8" s="101">
        <v>0</v>
      </c>
      <c r="G8" s="159">
        <v>2</v>
      </c>
      <c r="H8" s="117">
        <v>19</v>
      </c>
      <c r="I8" s="105">
        <f>SUM(D8:H8)</f>
        <v>-41</v>
      </c>
    </row>
    <row r="9" spans="3:14" x14ac:dyDescent="0.25">
      <c r="C9" s="75" t="s">
        <v>40</v>
      </c>
      <c r="D9" s="106">
        <f>D7+D8</f>
        <v>130</v>
      </c>
      <c r="E9" s="107">
        <f t="shared" ref="E9:H9" si="0">SUM(E7:E8)</f>
        <v>12</v>
      </c>
      <c r="F9" s="107">
        <f t="shared" si="0"/>
        <v>42</v>
      </c>
      <c r="G9" s="160">
        <f t="shared" si="0"/>
        <v>2</v>
      </c>
      <c r="H9" s="160">
        <f t="shared" si="0"/>
        <v>19</v>
      </c>
      <c r="I9" s="106">
        <f>SUM(I7:I8)</f>
        <v>205</v>
      </c>
      <c r="J9" s="119"/>
    </row>
    <row r="10" spans="3:14" x14ac:dyDescent="0.25">
      <c r="C10" s="110" t="s">
        <v>88</v>
      </c>
      <c r="D10" s="156">
        <f>'(5) Historical Fin - IS'!H11</f>
        <v>-15</v>
      </c>
      <c r="E10" s="157">
        <v>-3</v>
      </c>
      <c r="F10" s="157">
        <v>-10</v>
      </c>
      <c r="G10" s="159">
        <v>-1</v>
      </c>
      <c r="H10" s="157">
        <v>-5</v>
      </c>
      <c r="I10" s="156">
        <f>SUM(D10:H10)</f>
        <v>-34</v>
      </c>
    </row>
    <row r="11" spans="3:14" ht="15" customHeight="1" thickBot="1" x14ac:dyDescent="0.3">
      <c r="C11" s="110" t="s">
        <v>49</v>
      </c>
      <c r="D11" s="108">
        <f>D9+D10</f>
        <v>115</v>
      </c>
      <c r="E11" s="108">
        <f t="shared" ref="E11:I11" si="1">E9+E10</f>
        <v>9</v>
      </c>
      <c r="F11" s="108">
        <f t="shared" si="1"/>
        <v>32</v>
      </c>
      <c r="G11" s="108">
        <f t="shared" si="1"/>
        <v>1</v>
      </c>
      <c r="H11" s="108">
        <f t="shared" si="1"/>
        <v>14</v>
      </c>
      <c r="I11" s="108">
        <f t="shared" si="1"/>
        <v>171</v>
      </c>
      <c r="K11" s="65"/>
      <c r="L11" s="65"/>
      <c r="M11" s="65"/>
      <c r="N11" s="65"/>
    </row>
    <row r="12" spans="3:14" ht="15.75" thickTop="1" x14ac:dyDescent="0.25">
      <c r="C12" s="74"/>
      <c r="D12" s="105"/>
      <c r="E12" s="101"/>
      <c r="F12" s="101"/>
      <c r="G12" s="159"/>
      <c r="H12" s="117"/>
      <c r="I12" s="105"/>
    </row>
    <row r="13" spans="3:14" x14ac:dyDescent="0.25">
      <c r="C13" s="75" t="s">
        <v>50</v>
      </c>
      <c r="D13" s="90">
        <f>D11/D14</f>
        <v>0.79861111111111116</v>
      </c>
      <c r="E13" s="128">
        <v>0.06</v>
      </c>
      <c r="F13" s="128">
        <v>0.22</v>
      </c>
      <c r="G13" s="162">
        <v>0.01</v>
      </c>
      <c r="H13" s="128">
        <v>0.1</v>
      </c>
      <c r="I13" s="90">
        <f>SUM(D13:H13)</f>
        <v>1.1886111111111113</v>
      </c>
    </row>
    <row r="14" spans="3:14" x14ac:dyDescent="0.25">
      <c r="C14" s="110" t="s">
        <v>51</v>
      </c>
      <c r="D14" s="105">
        <f>'(2) Non-GAAP Financial Measures'!H30</f>
        <v>144</v>
      </c>
      <c r="E14" s="101">
        <f>D14</f>
        <v>144</v>
      </c>
      <c r="F14" s="117">
        <f>D14</f>
        <v>144</v>
      </c>
      <c r="G14" s="159">
        <f>D14</f>
        <v>144</v>
      </c>
      <c r="H14" s="117">
        <f>D14</f>
        <v>144</v>
      </c>
      <c r="I14" s="105">
        <f>D14</f>
        <v>144</v>
      </c>
    </row>
    <row r="15" spans="3:14" x14ac:dyDescent="0.25">
      <c r="C15" s="74"/>
      <c r="D15" s="109"/>
      <c r="E15" s="110"/>
      <c r="F15" s="110"/>
      <c r="G15" s="74"/>
      <c r="H15" s="110"/>
      <c r="I15" s="109"/>
    </row>
    <row r="16" spans="3:14" x14ac:dyDescent="0.25">
      <c r="C16" s="74"/>
      <c r="D16" s="109"/>
      <c r="E16" s="110"/>
      <c r="F16" s="110"/>
      <c r="G16" s="74"/>
      <c r="H16" s="110"/>
      <c r="I16" s="109"/>
    </row>
    <row r="17" spans="3:16" x14ac:dyDescent="0.25">
      <c r="C17" s="74" t="s">
        <v>40</v>
      </c>
      <c r="D17" s="111">
        <f>D9</f>
        <v>130</v>
      </c>
      <c r="E17" s="112">
        <f>E9</f>
        <v>12</v>
      </c>
      <c r="F17" s="112">
        <f>F9</f>
        <v>42</v>
      </c>
      <c r="G17" s="163">
        <f>G9</f>
        <v>2</v>
      </c>
      <c r="H17" s="112">
        <f>H9</f>
        <v>19</v>
      </c>
      <c r="I17" s="111">
        <f>SUM(D17:H17)</f>
        <v>205</v>
      </c>
    </row>
    <row r="18" spans="3:16" x14ac:dyDescent="0.25">
      <c r="C18" s="74" t="s">
        <v>6</v>
      </c>
      <c r="D18" s="105">
        <f>'(2) Non-GAAP Financial Measures'!H7</f>
        <v>18</v>
      </c>
      <c r="E18" s="101">
        <v>0</v>
      </c>
      <c r="F18" s="101">
        <v>0</v>
      </c>
      <c r="G18" s="159">
        <v>0</v>
      </c>
      <c r="H18" s="117">
        <v>0</v>
      </c>
      <c r="I18" s="105">
        <f>SUM(D18:H18)</f>
        <v>18</v>
      </c>
    </row>
    <row r="19" spans="3:16" s="65" customFormat="1" x14ac:dyDescent="0.25">
      <c r="C19" s="74" t="s">
        <v>68</v>
      </c>
      <c r="D19" s="105">
        <v>43</v>
      </c>
      <c r="E19" s="117">
        <v>0</v>
      </c>
      <c r="F19" s="117">
        <v>-42</v>
      </c>
      <c r="G19" s="117">
        <v>0</v>
      </c>
      <c r="H19" s="117">
        <v>0</v>
      </c>
      <c r="I19" s="105">
        <f>SUM(D19:H19)</f>
        <v>1</v>
      </c>
    </row>
    <row r="20" spans="3:16" x14ac:dyDescent="0.25">
      <c r="C20" s="74" t="s">
        <v>1</v>
      </c>
      <c r="D20" s="105">
        <v>48</v>
      </c>
      <c r="E20" s="101">
        <v>0</v>
      </c>
      <c r="F20" s="101">
        <v>0</v>
      </c>
      <c r="G20" s="159">
        <v>-2</v>
      </c>
      <c r="H20" s="117">
        <v>0</v>
      </c>
      <c r="I20" s="105">
        <f>SUM(D20:H20)</f>
        <v>46</v>
      </c>
      <c r="K20" s="65"/>
      <c r="L20" s="65"/>
      <c r="M20" s="65"/>
      <c r="N20" s="65"/>
    </row>
    <row r="21" spans="3:16" ht="15" customHeight="1" thickBot="1" x14ac:dyDescent="0.3">
      <c r="C21" s="74" t="s">
        <v>16</v>
      </c>
      <c r="D21" s="108">
        <f t="shared" ref="D21:I21" si="2">SUM(D17:D18)+SUM(D19:D20)</f>
        <v>239</v>
      </c>
      <c r="E21" s="102">
        <f t="shared" si="2"/>
        <v>12</v>
      </c>
      <c r="F21" s="102">
        <f t="shared" si="2"/>
        <v>0</v>
      </c>
      <c r="G21" s="161">
        <f t="shared" si="2"/>
        <v>0</v>
      </c>
      <c r="H21" s="102">
        <f t="shared" si="2"/>
        <v>19</v>
      </c>
      <c r="I21" s="108">
        <f t="shared" si="2"/>
        <v>270</v>
      </c>
    </row>
    <row r="22" spans="3:16" s="65" customFormat="1" ht="15" customHeight="1" thickTop="1" x14ac:dyDescent="0.25">
      <c r="C22" s="144" t="s">
        <v>55</v>
      </c>
      <c r="D22" s="143">
        <f>D21/'(4) Historical Fin - Segments'!H26</f>
        <v>8.2727587400484595E-2</v>
      </c>
      <c r="E22" s="145"/>
      <c r="F22" s="145"/>
      <c r="G22" s="145"/>
      <c r="H22" s="145"/>
      <c r="I22" s="143">
        <f>I21/'(4) Historical Fin - Segments'!H26</f>
        <v>9.3457943925233641E-2</v>
      </c>
      <c r="M22"/>
      <c r="N22"/>
      <c r="O22"/>
      <c r="P22"/>
    </row>
    <row r="23" spans="3:16" s="65" customFormat="1" x14ac:dyDescent="0.25">
      <c r="C23" s="74"/>
      <c r="D23" s="74"/>
      <c r="E23" s="74"/>
      <c r="F23" s="74"/>
      <c r="G23" s="74"/>
      <c r="H23" s="74"/>
    </row>
    <row r="24" spans="3:16" s="65" customFormat="1" x14ac:dyDescent="0.25">
      <c r="C24" s="74"/>
      <c r="D24" s="74"/>
      <c r="E24" s="74"/>
      <c r="F24" s="74"/>
      <c r="G24" s="74"/>
      <c r="H24" s="74"/>
      <c r="L24"/>
      <c r="M24"/>
      <c r="N24"/>
      <c r="O24"/>
    </row>
    <row r="25" spans="3:16" x14ac:dyDescent="0.25">
      <c r="C25" s="74"/>
      <c r="D25" s="209" t="s">
        <v>57</v>
      </c>
      <c r="E25" s="209"/>
      <c r="F25" s="209"/>
      <c r="G25" s="209"/>
      <c r="H25" s="209"/>
      <c r="I25" s="209"/>
      <c r="J25" s="209"/>
      <c r="K25" s="65"/>
      <c r="L25" s="65"/>
      <c r="M25" s="65"/>
      <c r="N25" s="65"/>
    </row>
    <row r="26" spans="3:16" x14ac:dyDescent="0.25">
      <c r="C26" s="74"/>
      <c r="D26" s="210" t="s">
        <v>36</v>
      </c>
      <c r="E26" s="210"/>
      <c r="F26" s="210"/>
      <c r="G26" s="210"/>
      <c r="H26" s="210"/>
      <c r="I26" s="210"/>
      <c r="J26" s="210"/>
    </row>
    <row r="27" spans="3:16" ht="45.75" customHeight="1" x14ac:dyDescent="0.25">
      <c r="C27" s="74"/>
      <c r="D27" s="138" t="s">
        <v>14</v>
      </c>
      <c r="E27" s="139" t="s">
        <v>94</v>
      </c>
      <c r="F27" s="139" t="s">
        <v>61</v>
      </c>
      <c r="G27" s="139" t="s">
        <v>47</v>
      </c>
      <c r="H27" s="139" t="s">
        <v>59</v>
      </c>
      <c r="I27" s="141" t="s">
        <v>53</v>
      </c>
      <c r="J27" s="139" t="s">
        <v>15</v>
      </c>
    </row>
    <row r="28" spans="3:16" x14ac:dyDescent="0.25">
      <c r="C28" s="74" t="s">
        <v>7</v>
      </c>
      <c r="D28" s="103">
        <v>192</v>
      </c>
      <c r="E28" s="104">
        <v>2</v>
      </c>
      <c r="F28" s="104">
        <v>42</v>
      </c>
      <c r="G28" s="104">
        <v>3</v>
      </c>
      <c r="H28" s="104">
        <v>0</v>
      </c>
      <c r="I28" s="104">
        <v>0</v>
      </c>
      <c r="J28" s="103">
        <v>239</v>
      </c>
    </row>
    <row r="29" spans="3:16" x14ac:dyDescent="0.25">
      <c r="C29" s="74" t="s">
        <v>95</v>
      </c>
      <c r="D29" s="105">
        <v>54</v>
      </c>
      <c r="E29" s="117">
        <v>0</v>
      </c>
      <c r="F29" s="117">
        <v>0</v>
      </c>
      <c r="G29" s="117">
        <v>0</v>
      </c>
      <c r="H29" s="117">
        <v>-88</v>
      </c>
      <c r="I29" s="117">
        <v>0</v>
      </c>
      <c r="J29" s="105">
        <v>-34</v>
      </c>
    </row>
    <row r="30" spans="3:16" x14ac:dyDescent="0.25">
      <c r="C30" s="75" t="s">
        <v>40</v>
      </c>
      <c r="D30" s="106">
        <f>D28+D29</f>
        <v>246</v>
      </c>
      <c r="E30" s="107">
        <v>2</v>
      </c>
      <c r="F30" s="107">
        <v>42</v>
      </c>
      <c r="G30" s="107">
        <v>3</v>
      </c>
      <c r="H30" s="107">
        <v>-88</v>
      </c>
      <c r="I30" s="107">
        <v>0</v>
      </c>
      <c r="J30" s="106">
        <v>205</v>
      </c>
    </row>
    <row r="31" spans="3:16" x14ac:dyDescent="0.25">
      <c r="C31" s="74" t="s">
        <v>96</v>
      </c>
      <c r="D31" s="105">
        <v>-57</v>
      </c>
      <c r="E31" s="117">
        <v>-1</v>
      </c>
      <c r="F31" s="117">
        <v>-10</v>
      </c>
      <c r="G31" s="117">
        <v>-1</v>
      </c>
      <c r="H31" s="117">
        <v>23</v>
      </c>
      <c r="I31" s="117">
        <v>7</v>
      </c>
      <c r="J31" s="105">
        <v>-39</v>
      </c>
    </row>
    <row r="32" spans="3:16" ht="15.75" thickBot="1" x14ac:dyDescent="0.3">
      <c r="C32" s="74" t="s">
        <v>49</v>
      </c>
      <c r="D32" s="108">
        <v>189</v>
      </c>
      <c r="E32" s="102">
        <v>1</v>
      </c>
      <c r="F32" s="102">
        <v>32</v>
      </c>
      <c r="G32" s="102">
        <v>2</v>
      </c>
      <c r="H32" s="102">
        <v>-65</v>
      </c>
      <c r="I32" s="102">
        <v>7</v>
      </c>
      <c r="J32" s="108">
        <v>166</v>
      </c>
    </row>
    <row r="33" spans="3:10" ht="15.75" thickTop="1" x14ac:dyDescent="0.25">
      <c r="C33" s="155"/>
      <c r="D33" s="105"/>
      <c r="E33" s="117"/>
      <c r="F33" s="117"/>
      <c r="G33" s="117"/>
      <c r="H33" s="117"/>
      <c r="I33" s="117"/>
      <c r="J33" s="105"/>
    </row>
    <row r="34" spans="3:10" x14ac:dyDescent="0.25">
      <c r="C34" s="74" t="s">
        <v>50</v>
      </c>
      <c r="D34" s="90">
        <v>1.29</v>
      </c>
      <c r="E34" s="128">
        <v>0</v>
      </c>
      <c r="F34" s="128">
        <v>0.22</v>
      </c>
      <c r="G34" s="128">
        <v>0.01</v>
      </c>
      <c r="H34" s="128">
        <v>-0.44</v>
      </c>
      <c r="I34" s="128">
        <v>0.05</v>
      </c>
      <c r="J34" s="90">
        <v>1.1299999999999999</v>
      </c>
    </row>
    <row r="35" spans="3:10" x14ac:dyDescent="0.25">
      <c r="C35" s="74" t="s">
        <v>51</v>
      </c>
      <c r="D35" s="105">
        <v>147</v>
      </c>
      <c r="E35" s="117">
        <v>147</v>
      </c>
      <c r="F35" s="117">
        <v>147</v>
      </c>
      <c r="G35" s="117">
        <v>147</v>
      </c>
      <c r="H35" s="117">
        <v>147</v>
      </c>
      <c r="I35" s="117">
        <v>147</v>
      </c>
      <c r="J35" s="105">
        <v>147</v>
      </c>
    </row>
    <row r="36" spans="3:10" x14ac:dyDescent="0.25">
      <c r="C36" s="75"/>
      <c r="D36" s="109"/>
      <c r="E36" s="110"/>
      <c r="F36" s="110"/>
      <c r="G36" s="110"/>
      <c r="H36" s="110"/>
      <c r="I36" s="110"/>
      <c r="J36" s="109"/>
    </row>
    <row r="37" spans="3:10" x14ac:dyDescent="0.25">
      <c r="C37" s="110"/>
      <c r="D37" s="109"/>
      <c r="E37" s="110"/>
      <c r="F37" s="110"/>
      <c r="G37" s="110"/>
      <c r="H37" s="110"/>
      <c r="I37" s="110"/>
      <c r="J37" s="109"/>
    </row>
    <row r="38" spans="3:10" x14ac:dyDescent="0.25">
      <c r="C38" s="74" t="s">
        <v>40</v>
      </c>
      <c r="D38" s="111">
        <v>246</v>
      </c>
      <c r="E38" s="112">
        <v>2</v>
      </c>
      <c r="F38" s="112">
        <v>42</v>
      </c>
      <c r="G38" s="112">
        <v>3</v>
      </c>
      <c r="H38" s="112">
        <v>-88</v>
      </c>
      <c r="I38" s="112">
        <v>0</v>
      </c>
      <c r="J38" s="111">
        <v>205</v>
      </c>
    </row>
    <row r="39" spans="3:10" x14ac:dyDescent="0.25">
      <c r="C39" s="74" t="s">
        <v>6</v>
      </c>
      <c r="D39" s="105">
        <v>15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05">
        <v>15</v>
      </c>
    </row>
    <row r="40" spans="3:10" x14ac:dyDescent="0.25">
      <c r="C40" s="74" t="s">
        <v>63</v>
      </c>
      <c r="D40" s="105">
        <v>43</v>
      </c>
      <c r="E40" s="117">
        <v>0</v>
      </c>
      <c r="F40" s="117">
        <v>-42</v>
      </c>
      <c r="G40" s="117">
        <v>0</v>
      </c>
      <c r="H40" s="117">
        <v>0</v>
      </c>
      <c r="I40" s="117">
        <v>0</v>
      </c>
      <c r="J40" s="105">
        <v>1</v>
      </c>
    </row>
    <row r="41" spans="3:10" x14ac:dyDescent="0.25">
      <c r="C41" s="74" t="s">
        <v>47</v>
      </c>
      <c r="D41" s="105">
        <v>3</v>
      </c>
      <c r="E41" s="117">
        <v>0</v>
      </c>
      <c r="F41" s="117">
        <v>0</v>
      </c>
      <c r="G41" s="117">
        <v>-3</v>
      </c>
      <c r="H41" s="117">
        <v>0</v>
      </c>
      <c r="I41" s="117">
        <v>0</v>
      </c>
      <c r="J41" s="105">
        <v>0</v>
      </c>
    </row>
    <row r="42" spans="3:10" x14ac:dyDescent="0.25">
      <c r="C42" s="74" t="s">
        <v>1</v>
      </c>
      <c r="D42" s="105">
        <v>38</v>
      </c>
      <c r="E42" s="117">
        <v>0</v>
      </c>
      <c r="F42" s="117">
        <v>0</v>
      </c>
      <c r="G42" s="117">
        <v>0</v>
      </c>
      <c r="H42" s="117">
        <v>0</v>
      </c>
      <c r="I42" s="117">
        <v>0</v>
      </c>
      <c r="J42" s="105">
        <v>38</v>
      </c>
    </row>
    <row r="43" spans="3:10" ht="15.75" thickBot="1" x14ac:dyDescent="0.3">
      <c r="C43" s="74" t="s">
        <v>16</v>
      </c>
      <c r="D43" s="108">
        <f>SUM(D38:D42)</f>
        <v>345</v>
      </c>
      <c r="E43" s="102">
        <v>2</v>
      </c>
      <c r="F43" s="102">
        <v>0</v>
      </c>
      <c r="G43" s="102">
        <v>0</v>
      </c>
      <c r="H43" s="102">
        <v>-88</v>
      </c>
      <c r="I43" s="102">
        <v>0</v>
      </c>
      <c r="J43" s="108">
        <v>259</v>
      </c>
    </row>
    <row r="44" spans="3:10" ht="15.75" thickTop="1" x14ac:dyDescent="0.25">
      <c r="C44" s="144" t="s">
        <v>55</v>
      </c>
      <c r="D44" s="143">
        <v>0.13400000000000001</v>
      </c>
      <c r="E44" s="145"/>
      <c r="F44" s="145"/>
      <c r="G44" s="145"/>
      <c r="H44" s="145"/>
      <c r="I44" s="145"/>
      <c r="J44" s="143">
        <v>0.10100000000000001</v>
      </c>
    </row>
    <row r="45" spans="3:10" x14ac:dyDescent="0.25">
      <c r="C45" s="144"/>
      <c r="D45" s="143"/>
      <c r="E45" s="145"/>
      <c r="F45" s="145"/>
      <c r="G45" s="145"/>
      <c r="H45" s="145"/>
      <c r="I45" s="145"/>
      <c r="J45" s="145"/>
    </row>
    <row r="47" spans="3:10" x14ac:dyDescent="0.25">
      <c r="C47" s="76" t="s">
        <v>48</v>
      </c>
    </row>
  </sheetData>
  <customSheetViews>
    <customSheetView guid="{452708E9-9655-4ED1-B6DE-69EDE47156C2}" showPageBreaks="1">
      <selection activeCell="B16" sqref="B1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printArea="1">
      <selection activeCell="B26" sqref="B26"/>
      <pageMargins left="0.7" right="0.7" top="0.75" bottom="0.75" header="0.3" footer="0.3"/>
      <pageSetup scale="40" orientation="portrait" r:id="rId2"/>
    </customSheetView>
    <customSheetView guid="{53DCB48B-4F68-4024-9145-D294071FF927}" showPageBreaks="1">
      <selection activeCell="A28" sqref="A28:XFD28"/>
      <pageMargins left="0.7" right="0.7" top="0.75" bottom="0.75" header="0.3" footer="0.3"/>
      <pageSetup orientation="portrait" r:id="rId3"/>
    </customSheetView>
  </customSheetViews>
  <mergeCells count="4">
    <mergeCell ref="D25:J25"/>
    <mergeCell ref="D26:J26"/>
    <mergeCell ref="D5:I5"/>
    <mergeCell ref="D4:I4"/>
  </mergeCells>
  <pageMargins left="0.7" right="0.7" top="0.75" bottom="0.75" header="0.3" footer="0.3"/>
  <pageSetup scale="39" orientation="portrait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  <ignoredErrors>
    <ignoredError sqref="I9 D1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c8d5760e-638a-47e8-9e2e-1226c2cb268d" origin="userSelected">
  <element uid="7a893e0f-79ce-4509-88ea-9dfe058c6690" value=""/>
</sisl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jOGQ1NzYwZS02MzhhLTQ3ZTgtOWUyZS0xMjI2YzJjYjI2OGQiIG9yaWdpbj0idXNlclNlbGVjdGVkIj48ZWxlbWVudCB1aWQ9IjdhODkzZTBmLTc5Y2UtNDUwOS04OGVhLTlkZmUwNThjNjY5MCIgdmFsdWU9IiIgeG1sbnM9Imh0dHA6Ly93d3cuYm9sZG9uamFtZXMuY29tLzIwMDgvMDEvc2llL2ludGVybmFsL2xhYmVsIiAvPjwvc2lzbD48VXNlck5hbWU+TEVJRE9TLUNPUlBcYmllbmVydGI8L1VzZXJOYW1lPjxEYXRlVGltZT42LzcvMjAxOCA2OjM5OjE4IFBNPC9EYXRlVGltZT48TGFiZWxTdHJpbmc+TGVpZG9zIFByb3ByaWV0YXJ5PC9MYWJlbFN0cmluZz48L2l0ZW0+PC9sYWJlbEhpc3Rvcnk+</Value>
</WrappedLabelHistory>
</file>

<file path=customXml/itemProps1.xml><?xml version="1.0" encoding="utf-8"?>
<ds:datastoreItem xmlns:ds="http://schemas.openxmlformats.org/officeDocument/2006/customXml" ds:itemID="{8F76199A-BAA0-417E-9E03-7A0626055060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A91C03AE-63B4-4F95-91CA-12C2D25F9840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Cover</vt:lpstr>
      <vt:lpstr>(1) Non-GAAP OI Rec</vt:lpstr>
      <vt:lpstr>(2) Non-GAAP Financial Measures</vt:lpstr>
      <vt:lpstr>(3) Seg Non GAAP OI Rec</vt:lpstr>
      <vt:lpstr>(4) Historical Fin - Segments</vt:lpstr>
      <vt:lpstr>(5) Historical Fin - IS</vt:lpstr>
      <vt:lpstr>(6) Historical Fin - Non GAAP</vt:lpstr>
      <vt:lpstr>(7) Non GAAP OI QoverQ</vt:lpstr>
      <vt:lpstr>(8) New Format P&amp;L</vt:lpstr>
      <vt:lpstr>(9) Pro-Forma Information</vt:lpstr>
      <vt:lpstr>'(1) Non-GAAP OI Rec'!Print_Area</vt:lpstr>
      <vt:lpstr>'(2) Non-GAAP Financial Measures'!Print_Area</vt:lpstr>
      <vt:lpstr>'(3) Seg Non GAAP OI Rec'!Print_Area</vt:lpstr>
      <vt:lpstr>'(4) Historical Fin - Segments'!Print_Area</vt:lpstr>
      <vt:lpstr>'(5) Historical Fin - IS'!Print_Area</vt:lpstr>
      <vt:lpstr>'(6) Historical Fin - Non GAAP'!Print_Area</vt:lpstr>
      <vt:lpstr>'(7) Non GAAP OI QoverQ'!Print_Area</vt:lpstr>
      <vt:lpstr>'(8) New Format P&amp;L'!Print_Area</vt:lpstr>
      <vt:lpstr>'(9) Pro-Forma Information'!Print_Area</vt:lpstr>
      <vt:lpstr>Cover!Print_Area</vt:lpstr>
    </vt:vector>
  </TitlesOfParts>
  <Company>Leidos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Leidos Proprietary</dc:subject>
  <dc:creator>Tibbens, Bradley A.</dc:creator>
  <cp:lastModifiedBy>Grajewski, Kristi M. [US-US]</cp:lastModifiedBy>
  <cp:lastPrinted>2020-04-29T18:46:10Z</cp:lastPrinted>
  <dcterms:created xsi:type="dcterms:W3CDTF">2016-03-16T16:47:56Z</dcterms:created>
  <dcterms:modified xsi:type="dcterms:W3CDTF">2020-05-05T01:51:46Z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docIndexRef">
    <vt:lpwstr>0772d99a-9e05-44a2-b42b-2e10c14ad991</vt:lpwstr>
  </property>
  <property fmtid="{D5CDD505-2E9C-101B-9397-08002B2CF9AE}" pid="5" name="bjSaver">
    <vt:lpwstr>xKpMX8+8zi2qFAQ+fO87gnvrUG2FW8lE</vt:lpwstr>
  </property>
  <property fmtid="{D5CDD505-2E9C-101B-9397-08002B2CF9AE}" pid="6" name="bjDocumentLabelXML">
    <vt:lpwstr>&lt;?xml version="1.0" encoding="us-ascii"?&gt;&lt;sisl xmlns:xsi="http://www.w3.org/2001/XMLSchema-instance" xmlns:xsd="http://www.w3.org/2001/XMLSchema" sislVersion="0" policy="c8d5760e-638a-47e8-9e2e-1226c2cb268d" origin="userSelected" xmlns="http://www.boldonj</vt:lpwstr>
  </property>
  <property fmtid="{D5CDD505-2E9C-101B-9397-08002B2CF9AE}" pid="7" name="bjDocumentLabelXML-0">
    <vt:lpwstr>ames.com/2008/01/sie/internal/label"&gt;&lt;element uid="7a893e0f-79ce-4509-88ea-9dfe058c6690" value="" /&gt;&lt;/sisl&gt;</vt:lpwstr>
  </property>
  <property fmtid="{D5CDD505-2E9C-101B-9397-08002B2CF9AE}" pid="8" name="bjDocumentSecurityLabel">
    <vt:lpwstr>Leidos Proprietary</vt:lpwstr>
  </property>
  <property fmtid="{D5CDD505-2E9C-101B-9397-08002B2CF9AE}" pid="9" name="bjLabelHistoryID">
    <vt:lpwstr>{A91C03AE-63B4-4F95-91CA-12C2D25F9840}</vt:lpwstr>
  </property>
  <property fmtid="{D5CDD505-2E9C-101B-9397-08002B2CF9AE}" pid="10" name="bjCentreHeaderLabel-first">
    <vt:lpwstr>&amp;"Arial,Regular"&amp;09&amp;I&amp;K000000Leidos Proprietary</vt:lpwstr>
  </property>
  <property fmtid="{D5CDD505-2E9C-101B-9397-08002B2CF9AE}" pid="11" name="bjCentreFooterLabel-first">
    <vt:lpwstr>&amp;"Arial,Regular"&amp;08&amp;I&amp;K000000The information in this document is proprietary to Leidos. 
It may not be used, reproduced, disclosed, or exported without the written approval of Leidos.</vt:lpwstr>
  </property>
  <property fmtid="{D5CDD505-2E9C-101B-9397-08002B2CF9AE}" pid="12" name="bjCentreHeaderLabel-even">
    <vt:lpwstr>&amp;"Arial,Regular"&amp;09&amp;I&amp;K000000Leidos Proprietary</vt:lpwstr>
  </property>
  <property fmtid="{D5CDD505-2E9C-101B-9397-08002B2CF9AE}" pid="13" name="bjCentreFooterLabel-even">
    <vt:lpwstr>&amp;"Calibri,Regular"&amp;11</vt:lpwstr>
  </property>
  <property fmtid="{D5CDD505-2E9C-101B-9397-08002B2CF9AE}" pid="14" name="bjCentreHeaderLabel">
    <vt:lpwstr>&amp;"Arial,Regular"&amp;09&amp;I&amp;K000000Leidos Proprietary</vt:lpwstr>
  </property>
  <property fmtid="{D5CDD505-2E9C-101B-9397-08002B2CF9AE}" pid="15" name="bjCentreFooterLabel">
    <vt:lpwstr>&amp;"Calibri,Regular"&amp;11</vt:lpwstr>
  </property>
</Properties>
</file>